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Ves assortiment (Lestate)\"/>
    </mc:Choice>
  </mc:AlternateContent>
  <xr:revisionPtr revIDLastSave="0" documentId="13_ncr:1_{3B5D551A-7177-4775-94CD-5018E63A4C50}"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TDSheet!$A$3:$X$73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3" i="2"/>
  <c r="F2" i="2"/>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F10" i="2" l="1"/>
  <c r="G10" i="2"/>
</calcChain>
</file>

<file path=xl/sharedStrings.xml><?xml version="1.0" encoding="utf-8"?>
<sst xmlns="http://schemas.openxmlformats.org/spreadsheetml/2006/main" count="934" uniqueCount="210">
  <si>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</si>
  <si>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</si>
  <si>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</si>
  <si>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</si>
  <si>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</si>
  <si>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</si>
  <si>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</si>
  <si>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</si>
  <si>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</si>
  <si>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</si>
  <si>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</si>
  <si>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</si>
  <si>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</si>
  <si>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</si>
  <si>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</si>
  <si>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</si>
  <si>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</si>
  <si>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</si>
  <si>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</si>
  <si>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</si>
  <si>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</si>
  <si>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</si>
  <si>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</si>
  <si>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Napapijri</t>
  </si>
  <si>
    <t>F2SNOWJOG01-NYS</t>
  </si>
  <si>
    <t>NA4H71WA1</t>
  </si>
  <si>
    <t>Ботинки</t>
  </si>
  <si>
    <t>Обувь</t>
  </si>
  <si>
    <t>Зимняя обувь</t>
  </si>
  <si>
    <t>Спортивный стиль</t>
  </si>
  <si>
    <t>Мужчины</t>
  </si>
  <si>
    <t>Представляем ботинки Napapijri F2Snowjog01-Nys, сочетающие модный стиль с функциональностью, предназначенные для справления с зимними приключениями. Эти прочные ботинки идеально подходят для тех, кто ценит комфорт, долговечность и современный дизайн.</t>
  </si>
  <si>
    <t>коричневый</t>
  </si>
  <si>
    <t>верх 45% полиэстер, 35% кожа коровы, 20% полиуретан, подкладка 90% полиэстер, 10% полиуретан, подошва 80% эва, 20% резина</t>
  </si>
  <si>
    <t>US</t>
  </si>
  <si>
    <t>7,5</t>
  </si>
  <si>
    <t>8</t>
  </si>
  <si>
    <t>F4HERB01/SYN</t>
  </si>
  <si>
    <t>NA4IJH041</t>
  </si>
  <si>
    <t>Вдохновленные горами, ботинки Herb изготовлены из технических материалов и резиновых подошв. Характерные детали включают шнуровку, люверсы на передней части и двойные крючки в верхней части, что позволяет эффективно регулировать застежку и защищать лодыжку. Идеально подходят для города и для досуга.</t>
  </si>
  <si>
    <t>черный</t>
  </si>
  <si>
    <t>верх: 100% полиуретан, подкладка: 100% полиэстер, подошва: 100% резина</t>
  </si>
  <si>
    <t>10</t>
  </si>
  <si>
    <t>11</t>
  </si>
  <si>
    <t>F3SNOWJOG01-SUP</t>
  </si>
  <si>
    <t>NA4HUZWA1</t>
  </si>
  <si>
    <t>Верх из искусственной кожи и натуральной замши
Оригинальный дизайн
Высокий силуэт
Усиленная носочная область
Шнуровка на D-образных кольцах
Стабилизационная вставка в пяточной области
Петля на заднике
Промежуточная подошва из EVA
Износостойкая подметка
Контрастный брендинг
Фирменный патч</t>
  </si>
  <si>
    <t>верх 60% кожа коровы, 40% полиуретан, подкладка 90% полиэстер, 10% полиуретан, подошва 80% эва, 20% резина</t>
  </si>
  <si>
    <t>F5GLACIER01/MIC</t>
  </si>
  <si>
    <t>NA8911NB4</t>
  </si>
  <si>
    <t>Женщины</t>
  </si>
  <si>
    <t>Снегоступы из коллекции Napapijri, выполненные из экокожи, предлагают стиль и комфорт в одном флаконе. Мягкая текстильная подкладка обеспечивает удобство и оптимальную теплоизоляцию, идеально подходя для холодной погоды. Круглый и мягкий носок кроссовок добавляет комфорт, а вставка-укрепитель на пятке стабилизирует её, предотвращая выскальзывание ноги при движении. Прочная резиновая подошва гарантирует износостойкость и долговечность, а модель на платформе добавляет современный стиль. Съемная текстильная вставка облегчает уход за обувью, а текстильная внутренняя поверхность располагает комфортом для стопы. Петелька на заднике упрощает надевание и снятие обуви, делая эти снегоступы практичным и модным выбором.</t>
  </si>
  <si>
    <t>бежевый</t>
  </si>
  <si>
    <t>верх: 100% полиуретан, подкладка: 100% полиэстер, подошва: 85% филон, 15% резина</t>
  </si>
  <si>
    <t>6</t>
  </si>
  <si>
    <t>NA4H71FC1</t>
  </si>
  <si>
    <t>Ботинки Napapijri Snowjog Og City Boots обладают комфортом, функциональностью и модным дизайном. Данная обувь отлично подойдет для повседневных прогулок в холодную погоду.
Верх выполнен из сочетания нейлона и замши
Технология Winterproof включает в себя ветрозащитную и водоотталкивающую мембрану, а также слой теплоизоляционного материала
Резиновая вставка над подошвой для защиты от влаги и грязи
Резиновая подошва обеспечивает надежное сцепление с поверхностью</t>
  </si>
  <si>
    <t>серый</t>
  </si>
  <si>
    <t>верх: 45% полиэстер, 35% коровья кожа, 20% полиуретан, подкладка: 90% полиэстер, 10% полиуретан, подошва: 80% этиленвинилацетат, 20% резина</t>
  </si>
  <si>
    <t>9</t>
  </si>
  <si>
    <t>F3SLATE13-SUP</t>
  </si>
  <si>
    <t>NA4HVFGF2</t>
  </si>
  <si>
    <t>Napapijri Slate City - это спортивные, очень удобные ботинки, подходящие для повседневного городского использования. В этой версии они выполнены из искусственной кожи и технологичной ткани, украшены боковым логотипом NPJ87 (Napapijri 1987, год основания компании), а на язычке размещен знаковый флаг. 
Амортизирующая филоновая промежуточная подошва обеспечивает комфорт при каждом шаге, а рифленый резиновый протектор гарантирует надежное сцепление и долговечность. 
Материал: Верх - искусственная кожа (полиуретан), текстиль (полиэстер); подкладка - текстиль (полиэстер); подошва - 80 % ЭВА + 20 % резина. 
Усиленная носочная область. 
Стабилизационная вставка в пяточной области. 
Классическая система шнуровки. Износостойкая подметка</t>
  </si>
  <si>
    <t>хаки</t>
  </si>
  <si>
    <t>верх 85% полиуретан, 15% полиэстер, подкладка 100% полиэстер, подошва 80% филон, 20% резина</t>
  </si>
  <si>
    <t>A-SUOMI 3 GE4 GREEN DEPTHS</t>
  </si>
  <si>
    <t>NA4GJFGE4</t>
  </si>
  <si>
    <t>Куртка</t>
  </si>
  <si>
    <t>Одежда</t>
  </si>
  <si>
    <t>Куртки и пуховики</t>
  </si>
  <si>
    <t>Короткий стеганый пуховик Suomi от итальянского бренда Napapijri. Выполнен из полиамида, оснащен слоем технологичного синтетического утеплителя Thermo-Fibre. Застежка-молния; воротник-стойка; два боковых кармана для рук на молниях и один внутренний на липучке. Пуховик представлен в однотонной расцветке, дополнен принтом с логотипом бренда на груди и спине.</t>
  </si>
  <si>
    <t>зеленый</t>
  </si>
  <si>
    <t>100% полиамид</t>
  </si>
  <si>
    <t>INT</t>
  </si>
  <si>
    <t>S</t>
  </si>
  <si>
    <t>M</t>
  </si>
  <si>
    <t>SKIDOO WOM EF 4 041 BLACK</t>
  </si>
  <si>
    <t>NA4GM8041</t>
  </si>
  <si>
    <t>Анорак</t>
  </si>
  <si>
    <t>Ветро-влагозащитный материал
Утеплитель: 100% полиэстер
Съемная отделка из экомеха
Три кармана на груди на молнии
Эластичный шнурок-резинка на талии для регулировки размера
Боковая молния в нижней части куртки для регулировки размера
Эластичный шнурок-резинка по нижнему краю куртки для регулировки размера
Регулируемые манжеты на липучках</t>
  </si>
  <si>
    <t>96% полиамид, 4% эластан</t>
  </si>
  <si>
    <t>42-44</t>
  </si>
  <si>
    <t>44-46</t>
  </si>
  <si>
    <t>L</t>
  </si>
  <si>
    <t>48-50</t>
  </si>
  <si>
    <t>A-HOLIDAY FW23 F1U BANDANA F1U</t>
  </si>
  <si>
    <t>NA4HEEF1U</t>
  </si>
  <si>
    <t>Куртка Napapijri A-Holiday — это стильная и функциональная верхняя одежда, сочетающая в себе современные технологии изоляции и классический дизайн, который может быть адаптирован под различные метеорологические условия и повседневное использование.</t>
  </si>
  <si>
    <t>черный/белый/серый</t>
  </si>
  <si>
    <t>100% полиэстер</t>
  </si>
  <si>
    <t>A-BOX LONG W 2 041 BLACK 041</t>
  </si>
  <si>
    <t>NA4HJW041</t>
  </si>
  <si>
    <t>Длинная женская куртка-пуховик Box — это незаменимая вещь, которую можно добавить в любой зимний гардероб. Эта куртка полностью оснащена регулируемым подолом, двусторонней застежкой-молнией и пластиковыми люверсами, а также утеплителем Thermo-Fibre™ из 100% переработанного полиэстера, не содержащего пуха. Эта куртка имеет новый, более облегающий крой.</t>
  </si>
  <si>
    <t>A-SUOMI 3 041 BLACK</t>
  </si>
  <si>
    <t>NA4GJF041</t>
  </si>
  <si>
    <t>N/A.</t>
  </si>
  <si>
    <t>F2VIRTUS02-NYC</t>
  </si>
  <si>
    <t>NA4H7TFC1</t>
  </si>
  <si>
    <t>Кроссовки</t>
  </si>
  <si>
    <t>Обувь для спорта</t>
  </si>
  <si>
    <t>Бег и Фитнес</t>
  </si>
  <si>
    <t>Мужские классические кроссовки с культовым логотипом бренда произведены из замши, рипстопа и воздухопроницаемой сетки.
Стелька и подкладка кроссовок выполнена из материалов, соответствующих стандартам качества. Подошва обуви микропористая, имеет резиновый протектор для наилучшего сцепления, поэтому она не скользит, обладает отличными амортизирующими свойствами и увеличенным сроком службы.
Ноги в этих кроссовках меньше устают, не потеют и чувствуют себя комфортно в течении целого дня.</t>
  </si>
  <si>
    <t>верх 51% коровья кожа, 35% полиэстер, 14% полиуретан, подкладка 100% полиэстер, подошва 80% этиленвинилацетат, 20% резина</t>
  </si>
  <si>
    <t>F3VIRTUS02-RIS</t>
  </si>
  <si>
    <t>NA4HVANS5</t>
  </si>
  <si>
    <t>Классическая  мужская обувь Napapijri теперь доступна в сезонных цветах и ​​со культовым логотипом.</t>
  </si>
  <si>
    <t>F4IRMIN01/SYN</t>
  </si>
  <si>
    <t>NA4IJVNB4</t>
  </si>
  <si>
    <t>Повседневная обувь</t>
  </si>
  <si>
    <t>Irmin Trainers от Napapijri — это стильные и современные кеды, которые идеально подходят для городского образа. Эти кроссовки отличаются минималистичным дизайном и высокой функциональностью. Верх изготовлен из качественных материалов, которые обеспечивают долговечность и комфорт при носке. Подошва из прочной резины гарантирует хорошую амортизацию и сцепление с поверхностью. Napapijri уделяет внимание деталям, поэтому кеды украшены фирменным логотипом, придающим оригинальность. Irmin Trainers — отличный выбор для тех, кто ценит стиль и удобство.</t>
  </si>
  <si>
    <t>8,5</t>
  </si>
  <si>
    <t>9,5</t>
  </si>
  <si>
    <t>BIRCH</t>
  </si>
  <si>
    <t>NA4I7F176</t>
  </si>
  <si>
    <t>Кеды</t>
  </si>
  <si>
    <t>Кроссовки Napapijri Birch отличаются чистыми линиями и объемами, идеально подходя для повседневного casual-стиля. Эти кроссовки станут отличным дополнением к вашему гардеробу, обеспечивая комфорт и стиль в течение всего дня.
Данные кроссовки созданы для тех, кто ценит сочетание стиля и функциональности. Их прочная резиновая подошва и хлопковый верх обеспечивают долговечность и комфорт, делая их идеальными для повседневной носки.
Особенности:
- Лаконичные линии с контрастным логотипом на боку;
- Материалы верха: 100% хлопок для удобства и вентиляции;
- Подошва: 100% резина, прочная и легкая;
- Легкие и удобные кроссовки для ежедневного использования.</t>
  </si>
  <si>
    <t>синий</t>
  </si>
  <si>
    <t>верх: 100% хлопок, подкладка: текстиль, подошва: резина</t>
  </si>
  <si>
    <t>11,5</t>
  </si>
  <si>
    <t>MAN SNEAKER</t>
  </si>
  <si>
    <t>NA4FWACW002</t>
  </si>
  <si>
    <t>Napapijri MAN SNEAKER - это стильные и удобные мужские кеды, которые подходят для повседневной носки. Верхняя часть кед выполнена из качественной эко-кожи, которая обеспечивает прочность и долговечность обуви. Кеды имеют стильный и минималистичный дизайн с закругленным носком и застежкой на шнурке, что позволяет регулировать полноту и сделать голени более комфортными. 
Кеды имеют мягкую текстильную подкладку и анатомический профиль стельки для удобства ношения. Подошва выполнена из прочной резины, которая предотвращает скольжение и обеспечивает устойчивость на любых поверхностях. Амортизационная подошва также дает дополнительный комфорт при ходьбе, что делает кеды Napapijri MAN SNEAKER отличным выбором для повседневной носки, спортивных занятий или прогулок по городу в любое время года. 
Они легкие и удобные, что позволяет чувствовать себя комфортно в течение дня. Эти кеды легко сочетаются с различными стилями одежды, что делает их универсальным выбором для многих мужчин.</t>
  </si>
  <si>
    <t>белый</t>
  </si>
  <si>
    <t>75%синт.материалы (50% полиэстер, 50% полиуретан), 15% нат.кожа, 10%текстиль (100% полиэстер)</t>
  </si>
  <si>
    <t>F2MATCH01-SUP</t>
  </si>
  <si>
    <t>NA4H6SCV002</t>
  </si>
  <si>
    <t>Кроссовки Napapijri Match Casual, легкие и удобные, с мягкими и современными линиями, идеально подходят для повседневной носки. Верх выполнен из замши и украшен контрастным логотипом и отделкой. Легкая, амортизирующая, микропористая подошва с рифленым протектором обеспечивает отличное сцепление с поверхностью.Материал: Верх - натуральная кожа (замша), полиуретан; Подкладка - текстиль (полиэстер); Подошва - 80 % ЭВА + 20 % резинаЛаконичный дизайнФилоновая промежуточная подошва из ЭВА обеспечивает амортизацию и комфортУсиленная носочная областьИзносостойкая подметка</t>
  </si>
  <si>
    <t>верх 50% полиуретан, 50% кожа коровы, подкладка 100% полиэстер, подошва 80% филон, 20% резина</t>
  </si>
  <si>
    <t>MAN CANVAS SNEAKER</t>
  </si>
  <si>
    <t>NA4HLHB3A</t>
  </si>
  <si>
    <t>Napapijri MAN CANVAS SNEAKER - это удобные и элегантные мужские кеды, выполненные из качественных материалов. Верхняя часть кед выполнена из прочного канваса, который обеспечивает хорошую вентиляцию и защиту ноги от наружных воздействий. Кеды имеют классический дизайн с закругленным носком и шнуровкой на передней части, что позволяет дополнительно регулировать полноту и удобство. 
Модель обеспечивает максимальный комфорт при ходьбе. Легкая подошва из ЭВА материала обеспечивает комфортную амортизацию и дополнительную защиту от ударов. Профиль подошвы также обеспечивает максимальное сцепление при ходьбе на различных поверхностях, что делает эти кеды отличным выбором для ежедневной носки, занятий спортом или прогулок по городу.
Napapijri MAN CANVAS SNEAKER - это прочная и стильная обувь, которая станет отличным дополнением для вашего гардероба, и позволит вам чувствовать себя уверенно и комфортно в любой ситуации.</t>
  </si>
  <si>
    <t>верх: 90% текстиль (100% хлопок), 10% синтетические материалы (50% полиэстер, 50% полиуретан), подкладка: 80% хлопок, 20% полиуретан, подошва: 100% резина</t>
  </si>
  <si>
    <t>NA4HLI041</t>
  </si>
  <si>
    <t>F3SLATE02-COR</t>
  </si>
  <si>
    <t>NA4HVIZ28</t>
  </si>
  <si>
    <t>Повседневные кроссовки Napapijri Slate Leather - это городская обувь спортивного кроя с верхом из натуральной кожи (нубук). Модель выполнена в беговом стиле и украшена боковым логотипом NPJ87 (Napapijri 1987, год основания компании). 
Амортизирующая филоновая промежуточная подошва обеспечивает комфорт при каждом шаге, а рифленый резиновый протектор гарантирует надежное сцепление и долговечность.
Материал: Верх - натуральная кожа (нубук); Подкладка - текстиль (полиэстер); Подошва - 80 % ЭВА + 20 % резина. 
Лаконичный дизайн.
Усиленная носочная область. 
Стабилизационная вставка в пяточной области. 
Классическая система шнуровки. 
Износостойкая подметка.</t>
  </si>
  <si>
    <t>верх 55% полиэстер, 40% кожа коровы, 5% полиуретан, подкладка 100% полиэстер, подошва 80% филон, 20% резина</t>
  </si>
  <si>
    <t>F3COSMOS01-PUN</t>
  </si>
  <si>
    <t>NA4HVPNC1</t>
  </si>
  <si>
    <t>Кроссовки Cosmos с изящными формами и изысканным сочетанием цветов представляют собой повседневные кроссовки с контрастными деталями. Стабилизатор в пятке обеспечивает большую устойчивость, а легкая микропористая подошва делает эту обувь особенно удобной и идеальной для повседневного ношения.</t>
  </si>
  <si>
    <t>бежевый/зеленый</t>
  </si>
  <si>
    <t>верх 55% полиуретан, 45% полиэстер, подкладка 100% полиэстер, подошва 80% этиленвинилацетат, 15% резина, 5% термопластичный полиуретан</t>
  </si>
  <si>
    <t>F4FLODEN01/SUE</t>
  </si>
  <si>
    <t>NA4IJQW0B</t>
  </si>
  <si>
    <t>Кроссовки Napapijri Floden Trainers представляют собой удачное сочетание стиля и практичности, идеально подходящее для современного образа жизни. Эти кроссовки обладают современным дизайном и выполнены из высококачественных материалов, обеспечивающих комфорт и долговечность в повседневной носке. Дышащий верх гарантирует отличную вентиляцию, поддерживая комфортную температуру для ваших ног. Удобная подошва обеспечивает оптимальную амортизацию и поддержку, что делает их идеальным выбором для длительных прогулок или активного отдыха. Декоративные элементы, характерные для бренда Napapijri, подчеркивают уникальный стиль этих кроссовок, добавляя им индивидуальности. Кроссовки Floden Trainers отлично дополнят ваш гардероб, добавив в него сочетание комфорта и модного дизайна.</t>
  </si>
  <si>
    <t>верх: 95% кожа коровы, 5% полиуретан, подкладка: 100% полиэстер, подошва: 100% резина</t>
  </si>
  <si>
    <t>F4ASTRA01/PUN</t>
  </si>
  <si>
    <t>NA4IJY02U</t>
  </si>
  <si>
    <t>Napapijri Astra Trainers — это сочетание современного дизайна и непревзойденного комфорта, что делает их идеальными для повседневной носки. Верхняя часть кроссовок выполнена из сетчатого материала, который обеспечивает отличную вентиляцию и комфорт на протяжении всего дня. Оптимальная амортизация достигается благодаря легкой и гибкой подошве, которая гарантирует удобство при ходьбе. Стильный внешний вид дополняется узнаваемым брендингом Napapijri, который подчеркивает уникальность и качество. Astra Trainers подойдут тем, кто ищет универсальную и модную обувь для динамичной жизни.</t>
  </si>
  <si>
    <t>белый/розовый</t>
  </si>
  <si>
    <t>верх: 55% полиуретан, 45% полиэстер, подкладка: 100% полиэстер, подошва: 100% резина</t>
  </si>
  <si>
    <t>6,5</t>
  </si>
  <si>
    <t>F4CONIFER02/SUE</t>
  </si>
  <si>
    <t>NA4IKOWA1</t>
  </si>
  <si>
    <t>Ботинки Napapijri Conifer Suede Boots представляют собой идеальное сочетание комфорта и стиля. Изготовленные из высококачественной замши, они привлекают внимание своим элегантным дизайном и изысканными деталями. Длинная шнуровка подчеркивает их уникальный стиль, вдохновленный природой, и обеспечивает надежную фиксацию на ноге. Легкая подошва из филона гарантирует комфорт на протяжении всего дня, делая эти ботинки отличным выбором для городской жизни в зимний период. Эти ботинки не только теплые и удобные, но и придают образу современный и модный акцент, идеально сочетаясь с повседневной одеждой.</t>
  </si>
  <si>
    <t>верх: 90% кожа коровы, 10% полиэстер, подкладка: 100% полиэстер, подошва: 100% резина</t>
  </si>
  <si>
    <t>F4CONIFER01/SUE</t>
  </si>
  <si>
    <t>NA4IKQWA1</t>
  </si>
  <si>
    <t>Conifer String — это ботинки на шнуровке с характерной длинной шнуровкой и стилем, вдохновленным природой. Изготовлены из 100% мягкой замши с легкой подошвой из филона для обеспечения максимального комфорта. Классика с модным акцентом, идеально подходят для использования в городе зимой.</t>
  </si>
  <si>
    <t>верх: 100% кожа коровы, подкладка: 100% полиэстер, подошва: 100% резина</t>
  </si>
  <si>
    <t>NA4H6SCV041</t>
  </si>
  <si>
    <t>F2HAZEL02-LEA</t>
  </si>
  <si>
    <t>NA4H7A041</t>
  </si>
  <si>
    <t>Женские стильные кроссовки из коллекции Napapijri в современном цветовом сочетании. Они подходят для повседневной носки.
Верх из кожи и резиновая подошва гарантируют вам комфорт при ношении.Эта обувь идеально подходит для повседневной носки и для легкого спорта. Они являются идеальным выбором и подойдут практически к любому современному наряду.</t>
  </si>
  <si>
    <t>верх 65% свиная кожа, 35% полиуретан, подкладка 90% полиэстер, 10% полиуретан, подошва 80% эва, 20% резина</t>
  </si>
  <si>
    <t>F4COSMOS01/SYN</t>
  </si>
  <si>
    <t>NA4IJSBS1</t>
  </si>
  <si>
    <t>Кроссовки Napapijri Cosmos Syn Trainers представляют собой современное сочетание стиля и комфорта, идеально подходящее для активного образа жизни. Эти кроссовки отличаются легким и современным дизайном, который подчеркнут высоким качеством используемых синтетических материалов. Дышащие элементы верха обеспечивают отличную вентиляцию, поддерживая комфорт на протяжении всего дня. Подошва с амортизацией гарантирует надежную поддержку и удобство при ходьбе, что делает эту модель идеальным выбором для повседневной активности. Фирменные детали Napapijri добавляют уникальности и подчеркивают индивидуальный стиль кроссовок. Направленные на тех, кто ценит как функциональность, так и эстетичность, Napapijri Cosmos Syn Trainers прекрасно дополнят городской гардероб.</t>
  </si>
  <si>
    <t>синий/бежевый</t>
  </si>
  <si>
    <t>верх: 60% полиуретан, 40% полиэстер, подкладка: 100% полиэстер, подошва: 100% резина</t>
  </si>
  <si>
    <t>B-BADGE H 941 - BLACK BEAUTY</t>
  </si>
  <si>
    <t>NA891L941</t>
  </si>
  <si>
    <t>Толстовка</t>
  </si>
  <si>
    <t>Толстовки и ветровки</t>
  </si>
  <si>
    <t>Худи Napapijri B-Badge H — незаменимая вещь для всех любителей повседневного стиля и активного отдыха на природе. Созданное известным брендом Napapijri, это изделие сочетает в себе комфорт, стиль и функциональность, что делает его отличным выбором для ваших приключений на свежем воздухе.
Изготовленное из высококачественных материалов, это худи обеспечивает приятные тактильные ощущения и отличную износостойкость. Свободный крой дарит полную свободу движений — будь то прогулка по городу или поход в горы.
Ключевые особенности худи:
Регулируемый капюшон: защитит от непогоды и перепадов температур, обеспечивая тепло и комфорт в любых условиях.
Карман-кенгуру: практичное решение для согревания рук или хранения мелких необходимых вещей, придающее модели функциональный акцент.
Логотип Napapijri: узнаваемый логотип на передней части худи свидетельствует об аутентичности и мастерстве бренда, добавляя изделию уникальный стиль.
Дышащая конструкция: используемый материал обеспечивает отличную воздухопроницаемость, что идеально подходит для активных занятий, одновременно сохраняя комфорт и тепло.
Это худи универсально и подходит для самых разных ситуаций — как для вылазок на природу, так и для расслабленного дня в компании друзей. В сочетании с джинсами или туристическими брюками оно идеально дополнит ваш образ и обеспечит максимальный комфорт.
Выбирайте стиль, который не идёт на компромисс между функциональностью и эстетикой, — с худи Napapijri B-Badge H. Это изделие, идеально подходящее для того, чтобы выразить свою страсть к природе и при этом оставаться в тренде, станет обязательным элементом вашего повседневного гардероба.</t>
  </si>
  <si>
    <t>100% хлопок</t>
  </si>
  <si>
    <t>3XL</t>
  </si>
  <si>
    <t>B-NEDLES H DARK OLIVE G3A</t>
  </si>
  <si>
    <t>NA8926G3A</t>
  </si>
  <si>
    <t>Приобретая худи B-NEDLES H от NAPAPIJRI, вы инвестируете в долговечную, качественную и спортивно-элегантную вещь, которая должна быть в гардеробе каждого активного человека.
Ещё одна сдержанная, но стильная деталь — небольшой вышитый логотип бренда и фирменная нашивка-флаг на уровне груди. Эти элементы создают чёткий модный акцент, не выглядя навязчиво, и подчёркивают идентичность бренда NAPAPIJRI. Лаконичный, чистый дизайн модели B-NEDLES H делает её надёжной базой для любого спортивного гардероба — идеально подходит для расслабленных стритстайл-образов, занятий в тренажёрном зале или прогулок по городу в сочетании с джинсами.
Ключевая особенность этого худи — регулируемый капюшон с практичным шнурком-утяжкой. Капюшон можно индивидуально подстроить под ваши потребности: он надёжно защищает от ветра и лёгкого дождя. Эластичные трикотажные манжеты на рукавах и по низу изделия не только сохраняют форму толстовки, но и придают ей спортивный вид, а также обеспечивают дополнительное тепло в прохладные дни.
Изготовленное из 100% мягкой хлопка качества французского терри (French Terry), худи B-NEDLES H NAPAPIJRI обеспечивает приятные тактильные ощущения и отличную воздухопроницаемость — будь то тренировка, активный отдых на природе или повседневная носка. Стандартный крой худи оптимально облегает различные типы фигур, не стесняя движений, — так сохраняется максимальная свобода перемещения, что особенно важно для спорта и активного досуга.
Изделие «B-NEDLES H NAPAPIJRI» от известного бренда NAPAPIJRI сочетает в себе спортивную непринуждённость и премиальный комфорт. Этот худи с капюшоном станет идеальным спутником для активных людей, ценящих функциональность и стиль. Те, кто ищет надёжный, модный и универсальный в комбинировании худи, непременно оценят эту модель по достоинству.</t>
  </si>
  <si>
    <t>XL</t>
  </si>
  <si>
    <t>XXL</t>
  </si>
  <si>
    <t>S-BOX W SS 5 041 BLACK 041</t>
  </si>
  <si>
    <t>NA4HDG041</t>
  </si>
  <si>
    <t>Футболка</t>
  </si>
  <si>
    <t>Футболки и майки</t>
  </si>
  <si>
    <t>Футболка Napapijri S-BOX W SS 5 является прекрасным примером качества и стиля, характерных для бренда Napapijri. Изготовленная из 100% хлопка, эта футболка обеспечивает комфортное и дышащее ношение. Классическая повседневная модель с короткими рукавами и круглым вырезом подходит для любого типа телосложения. Особенностью дизайна этой футболки является большой и яркий принт S-BOX, который добавляет особую изюминку и узнаваемый стиль Napapijri. Благодаря своему универсальному дизайну, футболка S-BOX W SS 5 отлично сочетается со всеми типами низа, от джинсов до юбок, делая ее идеальным выбором для любого случая.</t>
  </si>
  <si>
    <t>ELBAS SS 4 041 BLACK</t>
  </si>
  <si>
    <t>NA4GDL041</t>
  </si>
  <si>
    <t>Поло</t>
  </si>
  <si>
    <t>Поло с короткими рукавами
• Ткань с кислотной окраской
• Застёжка на пуговицу
• Горловина с плоским трикотажным плетением
• Эластичная отделка по краям
• Боковые разрезы
• Вышитые детали
• Печатные графические принты
• Фирменные элементы бренда Napapijri</t>
  </si>
  <si>
    <t>S-BOX W SS 5 P87 PINK FOXGLO P87</t>
  </si>
  <si>
    <t>NA4HDGP87</t>
  </si>
  <si>
    <t>розовый</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</si>
  <si>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</si>
  <si>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</si>
  <si>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</si>
  <si>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</si>
  <si>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</si>
  <si>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Аксессуары</t>
  </si>
  <si>
    <t>Спорт. Инвентарь</t>
  </si>
  <si>
    <t>Сумки и рюкзаки</t>
  </si>
  <si>
    <t>Всего</t>
  </si>
  <si>
    <t>Сумма. в руб.</t>
  </si>
  <si>
    <t>Кол-во</t>
  </si>
  <si>
    <t>Анализ состава заказа по полу</t>
  </si>
  <si>
    <t>Дети</t>
  </si>
  <si>
    <t>Унисекс</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</si>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</sst>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8"/>
      <name val="Arial"/>
    </font>
    <font>
      <b/>
      <sz val="8"/>
      <name val="Arial"/>
      <family val="2"/>
      <charset val="1"/>
    </font>
    <font>
      <sz val="8"/>
      <name val="Arial"/>
      <family val="2"/>
      <charset val="1"/>
    </font>
    <font>
      <b/>
      <sz val="8"/>
      <color rgb="FFFF0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4" fillId="0" borderId="0" applyNumberFormat="0" applyFill="0" applyBorder="0" applyAlignment="0" applyProtection="0"/>
  </cellStyleXfs>
  <cellXfs count="56">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1" xfId="0" applyFont="1" applyBorder="1" applyAlignment="1">
      <alignment horizontal="center" vertical="top" wrapText="1"/>
    </xf>
    <xf numFmtId="0" fontId="3" fillId="0" borderId="2" xfId="0" applyFont="1" applyBorder="1" applyAlignment="1">
      <alignment horizontal="center" vertical="top"/>
    </xf>
    <xf numFmtId="0" fontId="0" fillId="0" borderId="1" xfId="0" applyBorder="1" applyAlignment="1">
      <alignment horizontal="center" vertical="top" wrapText="1"/>
    </xf>
    <xf numFmtId="0" fontId="0" fillId="0" borderId="5" xfId="0" applyBorder="1" applyAlignment="1">
      <alignment horizontal="center" vertical="top" wrapText="1"/>
    </xf>
    <xf numFmtId="4" fontId="0" fillId="0" borderId="5" xfId="0" applyNumberFormat="1" applyBorder="1" applyAlignment="1">
      <alignment horizontal="center" vertical="top"/>
    </xf>
    <xf numFmtId="2" fontId="3" fillId="0" borderId="5" xfId="0" applyNumberFormat="1" applyFont="1" applyBorder="1" applyAlignment="1">
      <alignment horizontal="center" vertical="top"/>
    </xf>
    <xf numFmtId="4" fontId="1" fillId="0" borderId="5"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0" fillId="0" borderId="6" xfId="0" applyBorder="1" applyAlignment="1">
      <alignment horizontal="center" vertical="top" wrapText="1"/>
    </xf>
    <xf numFmtId="0" fontId="0" fillId="0" borderId="1" xfId="0" applyBorder="1" applyAlignment="1">
      <alignment horizontal="center" vertical="top"/>
    </xf>
    <xf numFmtId="0" fontId="0" fillId="3" borderId="1" xfId="0" applyFill="1" applyBorder="1" applyAlignment="1">
      <alignment horizontal="center" vertical="top"/>
    </xf>
    <xf numFmtId="0" fontId="1" fillId="0" borderId="2" xfId="0" applyFont="1" applyBorder="1" applyAlignment="1">
      <alignment horizontal="center" vertical="top" wrapText="1"/>
    </xf>
    <xf numFmtId="0" fontId="1" fillId="0" borderId="6" xfId="0" applyFont="1" applyBorder="1" applyAlignment="1">
      <alignment horizontal="center" vertical="top" wrapText="1"/>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4" fillId="0" borderId="1" xfId="1" applyBorder="1" applyAlignment="1">
      <alignment horizontal="center" vertical="top"/>
    </xf>
    <xf numFmtId="0" fontId="5" fillId="0" borderId="0" xfId="0" applyFont="1"/>
    <xf numFmtId="0" fontId="7" fillId="0" borderId="0" xfId="0" applyFont="1"/>
    <xf numFmtId="0" fontId="8" fillId="6" borderId="0" xfId="0" applyFont="1" applyFill="1"/>
    <xf numFmtId="0" fontId="8" fillId="0" borderId="0" xfId="0" applyFont="1"/>
    <xf numFmtId="0" fontId="7" fillId="0" borderId="8" xfId="0" applyFont="1" applyBorder="1"/>
    <xf numFmtId="0" fontId="8" fillId="6" borderId="8" xfId="0" applyFont="1" applyFill="1" applyBorder="1"/>
    <xf numFmtId="0" fontId="8" fillId="6" borderId="9" xfId="0" applyFont="1" applyFill="1" applyBorder="1"/>
    <xf numFmtId="0" fontId="8" fillId="6" borderId="10" xfId="0" applyFont="1" applyFill="1" applyBorder="1"/>
    <xf numFmtId="4" fontId="8" fillId="0" borderId="8" xfId="0" applyNumberFormat="1" applyFont="1" applyBorder="1"/>
    <xf numFmtId="4" fontId="7" fillId="0" borderId="0" xfId="0" applyNumberFormat="1" applyFont="1"/>
    <xf numFmtId="4" fontId="8" fillId="0" borderId="0" xfId="0" applyNumberFormat="1" applyFont="1"/>
    <xf numFmtId="4" fontId="8" fillId="6" borderId="8" xfId="0" applyNumberFormat="1" applyFont="1" applyFill="1" applyBorder="1"/>
    <xf numFmtId="4" fontId="7" fillId="0" borderId="8" xfId="0" applyNumberFormat="1" applyFont="1" applyBorder="1"/>
    <xf numFmtId="0" fontId="0" fillId="0" borderId="4" xfId="0" applyBorder="1" applyAlignment="1">
      <alignment horizontal="center" vertical="top"/>
    </xf>
    <xf numFmtId="0" fontId="0" fillId="0" borderId="3" xfId="0" applyBorder="1" applyAlignment="1">
      <alignment horizontal="center" vertical="top"/>
    </xf>
    <xf numFmtId="0" fontId="0" fillId="0" borderId="4"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xf>
    <xf numFmtId="0" fontId="0" fillId="0" borderId="7" xfId="0" applyBorder="1" applyAlignment="1">
      <alignment horizontal="center"/>
    </xf>
    <xf numFmtId="0" fontId="0" fillId="0" borderId="3" xfId="0" applyBorder="1" applyAlignment="1">
      <alignment horizontal="center"/>
    </xf>
    <xf numFmtId="0" fontId="0" fillId="0" borderId="7" xfId="0" applyBorder="1" applyAlignment="1">
      <alignment horizontal="center" vertical="top" wrapText="1"/>
    </xf>
    <xf numFmtId="0" fontId="6" fillId="7" borderId="0" xfId="0" applyFont="1" applyFill="1" applyAlignment="1">
      <alignment horizontal="center" vertical="center" wrapText="1"/>
    </xf>
    <xf numFmtId="0" fontId="5" fillId="7" borderId="0" xfId="0" applyFont="1" applyFill="1" applyAlignment="1">
      <alignment horizontal="center" vertical="center" wrapText="1"/>
    </xf>
    <xf numFmtId="0" fontId="5"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E5F8-42AE-87AC-E8701F7189C2}"/>
            </c:ext>
          </c:extLst>
        </c:ser>
        <c:dLbls>
          <c:dLblPos val="outEnd"/>
          <c:showLegendKey val="0"/>
          <c:showVal val="1"/>
          <c:showCatName val="0"/>
          <c:showSerName val="0"/>
          <c:showPercent val="0"/>
          <c:showBubbleSize val="0"/>
        </c:dLbls>
        <c:gapWidth val="100"/>
        <c:axId val="68195408"/>
        <c:axId val="276972312"/>
      </c:barChart>
      <c:catAx>
        <c:axId val="6819540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276972312"/>
        <c:crosses val="autoZero"/>
        <c:auto val="1"/>
        <c:lblAlgn val="ctr"/>
        <c:lblOffset val="100"/>
        <c:noMultiLvlLbl val="0"/>
      </c:catAx>
      <c:valAx>
        <c:axId val="276972312"/>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68195408"/>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DD15-4B4E-908A-832129F44312}"/>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DD15-4B4E-908A-832129F44312}"/>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DD15-4B4E-908A-832129F44312}"/>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DD15-4B4E-908A-832129F44312}"/>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DB62-4CDE-A27E-BB7E357BE319}"/>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8" Type="http://schemas.openxmlformats.org/officeDocument/2006/relationships/image" Target="../media/image8.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38100</xdr:rowOff>
    </xdr:from>
    <xdr:to>
      <xdr:col>3</xdr:col>
      <xdr:colOff>1552575</xdr:colOff>
      <xdr:row>4</xdr:row>
      <xdr:rowOff>638175</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5</xdr:row>
      <xdr:rowOff>28575</xdr:rowOff>
    </xdr:from>
    <xdr:to>
      <xdr:col>3</xdr:col>
      <xdr:colOff>1552575</xdr:colOff>
      <xdr:row>7</xdr:row>
      <xdr:rowOff>419100</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8</xdr:row>
      <xdr:rowOff>28575</xdr:rowOff>
    </xdr:from>
    <xdr:to>
      <xdr:col>3</xdr:col>
      <xdr:colOff>1552575</xdr:colOff>
      <xdr:row>8</xdr:row>
      <xdr:rowOff>1266825</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9</xdr:row>
      <xdr:rowOff>28575</xdr:rowOff>
    </xdr:from>
    <xdr:to>
      <xdr:col>3</xdr:col>
      <xdr:colOff>1552575</xdr:colOff>
      <xdr:row>9</xdr:row>
      <xdr:rowOff>1266825</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10</xdr:row>
      <xdr:rowOff>28575</xdr:rowOff>
    </xdr:from>
    <xdr:to>
      <xdr:col>3</xdr:col>
      <xdr:colOff>1552575</xdr:colOff>
      <xdr:row>12</xdr:row>
      <xdr:rowOff>419100</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13</xdr:row>
      <xdr:rowOff>38100</xdr:rowOff>
    </xdr:from>
    <xdr:to>
      <xdr:col>3</xdr:col>
      <xdr:colOff>1552575</xdr:colOff>
      <xdr:row>14</xdr:row>
      <xdr:rowOff>638175</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15</xdr:row>
      <xdr:rowOff>38100</xdr:rowOff>
    </xdr:from>
    <xdr:to>
      <xdr:col>3</xdr:col>
      <xdr:colOff>1552575</xdr:colOff>
      <xdr:row>16</xdr:row>
      <xdr:rowOff>638175</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17</xdr:row>
      <xdr:rowOff>28575</xdr:rowOff>
    </xdr:from>
    <xdr:to>
      <xdr:col>3</xdr:col>
      <xdr:colOff>1552575</xdr:colOff>
      <xdr:row>19</xdr:row>
      <xdr:rowOff>419100</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20</xdr:row>
      <xdr:rowOff>28575</xdr:rowOff>
    </xdr:from>
    <xdr:to>
      <xdr:col>3</xdr:col>
      <xdr:colOff>1552575</xdr:colOff>
      <xdr:row>20</xdr:row>
      <xdr:rowOff>1266825</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21</xdr:row>
      <xdr:rowOff>28575</xdr:rowOff>
    </xdr:from>
    <xdr:to>
      <xdr:col>3</xdr:col>
      <xdr:colOff>1552575</xdr:colOff>
      <xdr:row>21</xdr:row>
      <xdr:rowOff>1266825</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22</xdr:row>
      <xdr:rowOff>28575</xdr:rowOff>
    </xdr:from>
    <xdr:to>
      <xdr:col>3</xdr:col>
      <xdr:colOff>1552575</xdr:colOff>
      <xdr:row>22</xdr:row>
      <xdr:rowOff>1266825</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23</xdr:row>
      <xdr:rowOff>28575</xdr:rowOff>
    </xdr:from>
    <xdr:to>
      <xdr:col>3</xdr:col>
      <xdr:colOff>1552575</xdr:colOff>
      <xdr:row>23</xdr:row>
      <xdr:rowOff>1266825</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24</xdr:row>
      <xdr:rowOff>28575</xdr:rowOff>
    </xdr:from>
    <xdr:to>
      <xdr:col>3</xdr:col>
      <xdr:colOff>1552575</xdr:colOff>
      <xdr:row>24</xdr:row>
      <xdr:rowOff>1266825</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25</xdr:row>
      <xdr:rowOff>28575</xdr:rowOff>
    </xdr:from>
    <xdr:to>
      <xdr:col>3</xdr:col>
      <xdr:colOff>1552575</xdr:colOff>
      <xdr:row>28</xdr:row>
      <xdr:rowOff>209550</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29</xdr:row>
      <xdr:rowOff>28575</xdr:rowOff>
    </xdr:from>
    <xdr:to>
      <xdr:col>3</xdr:col>
      <xdr:colOff>1552575</xdr:colOff>
      <xdr:row>33</xdr:row>
      <xdr:rowOff>333375</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34</xdr:row>
      <xdr:rowOff>28575</xdr:rowOff>
    </xdr:from>
    <xdr:to>
      <xdr:col>3</xdr:col>
      <xdr:colOff>1552575</xdr:colOff>
      <xdr:row>34</xdr:row>
      <xdr:rowOff>1266825</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35</xdr:row>
      <xdr:rowOff>28575</xdr:rowOff>
    </xdr:from>
    <xdr:to>
      <xdr:col>3</xdr:col>
      <xdr:colOff>1552575</xdr:colOff>
      <xdr:row>37</xdr:row>
      <xdr:rowOff>419100</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38</xdr:row>
      <xdr:rowOff>28575</xdr:rowOff>
    </xdr:from>
    <xdr:to>
      <xdr:col>3</xdr:col>
      <xdr:colOff>1552575</xdr:colOff>
      <xdr:row>42</xdr:row>
      <xdr:rowOff>333375</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43</xdr:row>
      <xdr:rowOff>28575</xdr:rowOff>
    </xdr:from>
    <xdr:to>
      <xdr:col>3</xdr:col>
      <xdr:colOff>1552575</xdr:colOff>
      <xdr:row>46</xdr:row>
      <xdr:rowOff>209550</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47</xdr:row>
      <xdr:rowOff>38100</xdr:rowOff>
    </xdr:from>
    <xdr:to>
      <xdr:col>3</xdr:col>
      <xdr:colOff>1552575</xdr:colOff>
      <xdr:row>48</xdr:row>
      <xdr:rowOff>638175</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49</xdr:row>
      <xdr:rowOff>28575</xdr:rowOff>
    </xdr:from>
    <xdr:to>
      <xdr:col>3</xdr:col>
      <xdr:colOff>1552575</xdr:colOff>
      <xdr:row>49</xdr:row>
      <xdr:rowOff>1266825</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50</xdr:row>
      <xdr:rowOff>28575</xdr:rowOff>
    </xdr:from>
    <xdr:to>
      <xdr:col>3</xdr:col>
      <xdr:colOff>1552575</xdr:colOff>
      <xdr:row>50</xdr:row>
      <xdr:rowOff>1266825</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51</xdr:row>
      <xdr:rowOff>28575</xdr:rowOff>
    </xdr:from>
    <xdr:to>
      <xdr:col>3</xdr:col>
      <xdr:colOff>1552575</xdr:colOff>
      <xdr:row>53</xdr:row>
      <xdr:rowOff>419100</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54</xdr:row>
      <xdr:rowOff>28575</xdr:rowOff>
    </xdr:from>
    <xdr:to>
      <xdr:col>3</xdr:col>
      <xdr:colOff>1552575</xdr:colOff>
      <xdr:row>57</xdr:row>
      <xdr:rowOff>209550</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58</xdr:row>
      <xdr:rowOff>38100</xdr:rowOff>
    </xdr:from>
    <xdr:to>
      <xdr:col>3</xdr:col>
      <xdr:colOff>1552575</xdr:colOff>
      <xdr:row>59</xdr:row>
      <xdr:rowOff>638175</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60</xdr:row>
      <xdr:rowOff>28575</xdr:rowOff>
    </xdr:from>
    <xdr:to>
      <xdr:col>3</xdr:col>
      <xdr:colOff>1552575</xdr:colOff>
      <xdr:row>60</xdr:row>
      <xdr:rowOff>1266825</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61</xdr:row>
      <xdr:rowOff>28575</xdr:rowOff>
    </xdr:from>
    <xdr:to>
      <xdr:col>3</xdr:col>
      <xdr:colOff>1552575</xdr:colOff>
      <xdr:row>61</xdr:row>
      <xdr:rowOff>1266825</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62</xdr:row>
      <xdr:rowOff>28575</xdr:rowOff>
    </xdr:from>
    <xdr:to>
      <xdr:col>3</xdr:col>
      <xdr:colOff>1552575</xdr:colOff>
      <xdr:row>62</xdr:row>
      <xdr:rowOff>1266825</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63</xdr:row>
      <xdr:rowOff>38100</xdr:rowOff>
    </xdr:from>
    <xdr:to>
      <xdr:col>3</xdr:col>
      <xdr:colOff>1552575</xdr:colOff>
      <xdr:row>64</xdr:row>
      <xdr:rowOff>638175</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65</xdr:row>
      <xdr:rowOff>28575</xdr:rowOff>
    </xdr:from>
    <xdr:to>
      <xdr:col>3</xdr:col>
      <xdr:colOff>1552575</xdr:colOff>
      <xdr:row>69</xdr:row>
      <xdr:rowOff>333375</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70</xdr:row>
      <xdr:rowOff>28575</xdr:rowOff>
    </xdr:from>
    <xdr:to>
      <xdr:col>3</xdr:col>
      <xdr:colOff>1552575</xdr:colOff>
      <xdr:row>70</xdr:row>
      <xdr:rowOff>1266825</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71</xdr:row>
      <xdr:rowOff>28575</xdr:rowOff>
    </xdr:from>
    <xdr:to>
      <xdr:col>3</xdr:col>
      <xdr:colOff>1552575</xdr:colOff>
      <xdr:row>71</xdr:row>
      <xdr:rowOff>1266825</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72</xdr:row>
      <xdr:rowOff>28575</xdr:rowOff>
    </xdr:from>
    <xdr:to>
      <xdr:col>3</xdr:col>
      <xdr:colOff>1552575</xdr:colOff>
      <xdr:row>72</xdr:row>
      <xdr:rowOff>1266825</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289560</xdr:colOff>
      <xdr:row>11</xdr:row>
      <xdr:rowOff>0</xdr:rowOff>
    </xdr:from>
    <xdr:to>
      <xdr:col>8</xdr:col>
      <xdr:colOff>477520</xdr:colOff>
      <xdr:row>26</xdr:row>
      <xdr:rowOff>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629920</xdr:colOff>
      <xdr:row>11</xdr:row>
      <xdr:rowOff>0</xdr:rowOff>
    </xdr:from>
    <xdr:to>
      <xdr:col>12</xdr:col>
      <xdr:colOff>447040</xdr:colOff>
      <xdr:row>26</xdr:row>
      <xdr:rowOff>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73"/>
  <sheetViews>
    <sheetView tabSelected="1" workbookViewId="0">
      <pane xSplit="4" ySplit="3" topLeftCell="E4" activePane="bottomRight" state="frozen"/>
      <selection pane="topRight" activeCell="G1" sqref="G1"/>
      <selection pane="bottomLeft" activeCell="A6" sqref="A6"/>
      <selection pane="bottomRight" activeCell="A6" sqref="A6"/>
    </sheetView>
  </sheetViews>
  <sheetFormatPr defaultColWidth="10.4140625" defaultRowHeight="11.45" customHeight="1" x14ac:dyDescent="0.3"/>
  <cols>
    <col min="1" max="1" width="8.1640625" style="1" customWidth="1"/>
    <col min="2" max="2" width="14" style="1" customWidth="1"/>
    <col min="3" max="3" width="11.25" style="1" customWidth="1"/>
    <col min="4" max="4" width="29.83203125" style="1" customWidth="1" collapsed="1"/>
    <col min="5" max="5" width="15.4140625" style="1" customWidth="1"/>
    <col min="6" max="6" width="10.4140625" style="1" customWidth="1"/>
    <col min="7" max="7" width="19.83203125" style="1" customWidth="1"/>
    <col min="8" max="8" width="11.75" style="1" customWidth="1"/>
    <col min="9" max="9" width="14.1640625" style="1" customWidth="1"/>
    <col min="10" max="10" width="16.1640625" style="3" customWidth="1"/>
    <col min="11" max="11" width="10" style="1" customWidth="1"/>
    <col min="12" max="12" width="17.4140625" style="1" customWidth="1"/>
    <col min="13" max="13" width="17.25" style="1" customWidth="1"/>
    <col min="14" max="15" width="10.4140625" style="1" customWidth="1"/>
    <col min="16" max="16" width="17.4140625" style="1" customWidth="1"/>
    <col min="17" max="17" width="9.1640625" style="1" customWidth="1"/>
    <col min="18" max="18" width="9.25" style="4" customWidth="1"/>
    <col min="19" max="19" width="10" style="2" customWidth="1"/>
    <col min="20" max="20" width="10.4140625" style="1" customWidth="1"/>
    <col min="21" max="21" width="7.7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28"/>
      <c r="B2" s="28"/>
      <c r="C2" s="28"/>
      <c r="D2" s="28"/>
      <c r="E2" s="28"/>
      <c r="F2" s="28"/>
      <c r="G2" s="28"/>
      <c r="H2" s="28"/>
      <c r="I2" s="28"/>
      <c r="J2" s="29"/>
      <c r="K2" s="28"/>
      <c r="L2" s="28"/>
      <c r="M2" s="28"/>
      <c r="N2" s="28"/>
      <c r="O2" s="28"/>
      <c r="P2" s="28"/>
      <c r="Q2" s="28"/>
      <c r="R2" s="30"/>
      <c r="S2" s="28"/>
      <c r="T2" s="28"/>
      <c r="U2" s="28"/>
      <c r="V2" s="28"/>
      <c r="W2" s="28"/>
      <c r="X2" s="28"/>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209</v>
      </c>
      <c r="T3" s="10" t="s">
        <v>18</v>
      </c>
      <c r="U3" s="10" t="s">
        <v>19</v>
      </c>
      <c r="V3" s="7" t="s">
        <v>20</v>
      </c>
      <c r="W3" s="7" t="s">
        <v>21</v>
      </c>
      <c r="X3" s="5" t="s">
        <v>22</v>
      </c>
    </row>
    <row r="4" spans="1:24" s="1" customFormat="1" ht="52.05" customHeight="1" x14ac:dyDescent="0.3">
      <c r="A4" s="11" t="s">
        <v>23</v>
      </c>
      <c r="B4" s="11" t="s">
        <v>24</v>
      </c>
      <c r="C4" s="12" t="s">
        <v>25</v>
      </c>
      <c r="D4" s="45"/>
      <c r="E4" s="31" t="str">
        <f>HYPERLINK("https://www.google.ru/search?q=NA4H71WA1&amp;newwindow=1&amp;tbm=isch","Еще фото")</f>
        <v>Еще фото</v>
      </c>
      <c r="F4" s="13"/>
      <c r="G4" s="11" t="s">
        <v>26</v>
      </c>
      <c r="H4" s="11" t="s">
        <v>27</v>
      </c>
      <c r="I4" s="14" t="s">
        <v>28</v>
      </c>
      <c r="J4" s="14" t="s">
        <v>29</v>
      </c>
      <c r="K4" s="15" t="s">
        <v>30</v>
      </c>
      <c r="L4" s="47" t="s">
        <v>31</v>
      </c>
      <c r="M4" s="14"/>
      <c r="N4" s="14" t="s">
        <v>32</v>
      </c>
      <c r="O4" s="14"/>
      <c r="P4" s="15" t="s">
        <v>33</v>
      </c>
      <c r="Q4" s="16">
        <v>25999</v>
      </c>
      <c r="R4" s="17">
        <v>83.2</v>
      </c>
      <c r="S4" s="18">
        <v>5022.9355000000005</v>
      </c>
      <c r="T4" s="19" t="s">
        <v>34</v>
      </c>
      <c r="U4" s="20" t="s">
        <v>35</v>
      </c>
      <c r="V4" s="21">
        <v>39</v>
      </c>
      <c r="W4" s="21">
        <v>2</v>
      </c>
      <c r="X4" s="22"/>
    </row>
    <row r="5" spans="1:24" s="1" customFormat="1" ht="61.05" customHeight="1" x14ac:dyDescent="0.3">
      <c r="A5" s="23" t="s">
        <v>23</v>
      </c>
      <c r="B5" s="23" t="s">
        <v>24</v>
      </c>
      <c r="C5" s="12" t="s">
        <v>25</v>
      </c>
      <c r="D5" s="46"/>
      <c r="E5" s="31" t="str">
        <f>HYPERLINK("https://www.google.ru/search?q=NA4H71WA1&amp;newwindow=1&amp;tbm=isch","Еще фото")</f>
        <v>Еще фото</v>
      </c>
      <c r="F5" s="13"/>
      <c r="G5" s="23" t="s">
        <v>26</v>
      </c>
      <c r="H5" s="23" t="s">
        <v>27</v>
      </c>
      <c r="I5" s="23" t="s">
        <v>28</v>
      </c>
      <c r="J5" s="14" t="s">
        <v>29</v>
      </c>
      <c r="K5" s="15" t="s">
        <v>30</v>
      </c>
      <c r="L5" s="48"/>
      <c r="M5" s="14"/>
      <c r="N5" s="14" t="s">
        <v>32</v>
      </c>
      <c r="O5" s="14"/>
      <c r="P5" s="15" t="s">
        <v>33</v>
      </c>
      <c r="Q5" s="16">
        <v>25999</v>
      </c>
      <c r="R5" s="17">
        <v>83.2</v>
      </c>
      <c r="S5" s="18">
        <v>5022.9355000000005</v>
      </c>
      <c r="T5" s="19" t="s">
        <v>34</v>
      </c>
      <c r="U5" s="20" t="s">
        <v>36</v>
      </c>
      <c r="V5" s="21">
        <v>40</v>
      </c>
      <c r="W5" s="21">
        <v>2</v>
      </c>
      <c r="X5" s="22"/>
    </row>
    <row r="6" spans="1:24" s="1" customFormat="1" ht="35" customHeight="1" x14ac:dyDescent="0.3">
      <c r="A6" s="11" t="s">
        <v>23</v>
      </c>
      <c r="B6" s="11" t="s">
        <v>37</v>
      </c>
      <c r="C6" s="12" t="s">
        <v>38</v>
      </c>
      <c r="D6" s="49"/>
      <c r="E6" s="31" t="str">
        <f>HYPERLINK("https://www.google.ru/search?q=NA4IJH041&amp;newwindow=1&amp;tbm=isch","Еще фото")</f>
        <v>Еще фото</v>
      </c>
      <c r="F6" s="13"/>
      <c r="G6" s="11" t="s">
        <v>26</v>
      </c>
      <c r="H6" s="11" t="s">
        <v>27</v>
      </c>
      <c r="I6" s="14" t="s">
        <v>28</v>
      </c>
      <c r="J6" s="14" t="s">
        <v>29</v>
      </c>
      <c r="K6" s="15" t="s">
        <v>30</v>
      </c>
      <c r="L6" s="47" t="s">
        <v>39</v>
      </c>
      <c r="M6" s="14"/>
      <c r="N6" s="14" t="s">
        <v>40</v>
      </c>
      <c r="O6" s="14"/>
      <c r="P6" s="15" t="s">
        <v>41</v>
      </c>
      <c r="Q6" s="16">
        <v>23999</v>
      </c>
      <c r="R6" s="17">
        <v>76.05</v>
      </c>
      <c r="S6" s="18">
        <v>6609.9354999999996</v>
      </c>
      <c r="T6" s="19" t="s">
        <v>34</v>
      </c>
      <c r="U6" s="20" t="s">
        <v>36</v>
      </c>
      <c r="V6" s="21">
        <v>40</v>
      </c>
      <c r="W6" s="21">
        <v>2</v>
      </c>
      <c r="X6" s="22"/>
    </row>
    <row r="7" spans="1:24" s="1" customFormat="1" ht="35" customHeight="1" x14ac:dyDescent="0.3">
      <c r="A7" s="23" t="s">
        <v>23</v>
      </c>
      <c r="B7" s="23" t="s">
        <v>37</v>
      </c>
      <c r="C7" s="12" t="s">
        <v>38</v>
      </c>
      <c r="D7" s="50"/>
      <c r="E7" s="31" t="str">
        <f>HYPERLINK("https://www.google.ru/search?q=NA4IJH041&amp;newwindow=1&amp;tbm=isch","Еще фото")</f>
        <v>Еще фото</v>
      </c>
      <c r="F7" s="13"/>
      <c r="G7" s="23" t="s">
        <v>26</v>
      </c>
      <c r="H7" s="23" t="s">
        <v>27</v>
      </c>
      <c r="I7" s="23" t="s">
        <v>28</v>
      </c>
      <c r="J7" s="14" t="s">
        <v>29</v>
      </c>
      <c r="K7" s="15" t="s">
        <v>30</v>
      </c>
      <c r="L7" s="52"/>
      <c r="M7" s="14"/>
      <c r="N7" s="14" t="s">
        <v>40</v>
      </c>
      <c r="O7" s="14"/>
      <c r="P7" s="15" t="s">
        <v>41</v>
      </c>
      <c r="Q7" s="16">
        <v>23999</v>
      </c>
      <c r="R7" s="17">
        <v>76.05</v>
      </c>
      <c r="S7" s="18">
        <v>6609.9354999999996</v>
      </c>
      <c r="T7" s="19" t="s">
        <v>34</v>
      </c>
      <c r="U7" s="20" t="s">
        <v>42</v>
      </c>
      <c r="V7" s="21">
        <v>42</v>
      </c>
      <c r="W7" s="21">
        <v>3</v>
      </c>
      <c r="X7" s="22"/>
    </row>
    <row r="8" spans="1:24" s="1" customFormat="1" ht="37.049999999999997" customHeight="1" x14ac:dyDescent="0.3">
      <c r="A8" s="23" t="s">
        <v>23</v>
      </c>
      <c r="B8" s="23" t="s">
        <v>37</v>
      </c>
      <c r="C8" s="12" t="s">
        <v>38</v>
      </c>
      <c r="D8" s="51"/>
      <c r="E8" s="31" t="str">
        <f>HYPERLINK("https://www.google.ru/search?q=NA4IJH041&amp;newwindow=1&amp;tbm=isch","Еще фото")</f>
        <v>Еще фото</v>
      </c>
      <c r="F8" s="13"/>
      <c r="G8" s="23" t="s">
        <v>26</v>
      </c>
      <c r="H8" s="23" t="s">
        <v>27</v>
      </c>
      <c r="I8" s="23" t="s">
        <v>28</v>
      </c>
      <c r="J8" s="14" t="s">
        <v>29</v>
      </c>
      <c r="K8" s="15" t="s">
        <v>30</v>
      </c>
      <c r="L8" s="48"/>
      <c r="M8" s="14"/>
      <c r="N8" s="14" t="s">
        <v>40</v>
      </c>
      <c r="O8" s="14"/>
      <c r="P8" s="15" t="s">
        <v>41</v>
      </c>
      <c r="Q8" s="16">
        <v>23999</v>
      </c>
      <c r="R8" s="17">
        <v>76.05</v>
      </c>
      <c r="S8" s="18">
        <v>6609.9354999999996</v>
      </c>
      <c r="T8" s="19" t="s">
        <v>34</v>
      </c>
      <c r="U8" s="20" t="s">
        <v>43</v>
      </c>
      <c r="V8" s="21">
        <v>43</v>
      </c>
      <c r="W8" s="21">
        <v>1</v>
      </c>
      <c r="X8" s="22"/>
    </row>
    <row r="9" spans="1:24" s="1" customFormat="1" ht="108" customHeight="1" x14ac:dyDescent="0.3">
      <c r="A9" s="11" t="s">
        <v>23</v>
      </c>
      <c r="B9" s="11" t="s">
        <v>44</v>
      </c>
      <c r="C9" s="12" t="s">
        <v>45</v>
      </c>
      <c r="D9" s="24"/>
      <c r="E9" s="31" t="str">
        <f>HYPERLINK("https://www.google.ru/search?q=NA4HUZWA1&amp;newwindow=1&amp;tbm=isch","Еще фото")</f>
        <v>Еще фото</v>
      </c>
      <c r="F9" s="13"/>
      <c r="G9" s="11" t="s">
        <v>26</v>
      </c>
      <c r="H9" s="11" t="s">
        <v>27</v>
      </c>
      <c r="I9" s="14" t="s">
        <v>28</v>
      </c>
      <c r="J9" s="14" t="s">
        <v>29</v>
      </c>
      <c r="K9" s="15" t="s">
        <v>30</v>
      </c>
      <c r="L9" s="14" t="s">
        <v>46</v>
      </c>
      <c r="M9" s="14"/>
      <c r="N9" s="14" t="s">
        <v>32</v>
      </c>
      <c r="O9" s="14"/>
      <c r="P9" s="15" t="s">
        <v>47</v>
      </c>
      <c r="Q9" s="16">
        <v>25999</v>
      </c>
      <c r="R9" s="17">
        <v>72.16</v>
      </c>
      <c r="S9" s="18">
        <v>8323.4354999999996</v>
      </c>
      <c r="T9" s="19" t="s">
        <v>34</v>
      </c>
      <c r="U9" s="20" t="s">
        <v>36</v>
      </c>
      <c r="V9" s="21">
        <v>40</v>
      </c>
      <c r="W9" s="21">
        <v>2</v>
      </c>
      <c r="X9" s="22"/>
    </row>
    <row r="10" spans="1:24" s="1" customFormat="1" ht="108" customHeight="1" x14ac:dyDescent="0.3">
      <c r="A10" s="11" t="s">
        <v>23</v>
      </c>
      <c r="B10" s="11" t="s">
        <v>48</v>
      </c>
      <c r="C10" s="12" t="s">
        <v>49</v>
      </c>
      <c r="D10" s="24"/>
      <c r="E10" s="31" t="str">
        <f>HYPERLINK("https://www.google.ru/search?q=NA8911NB4&amp;newwindow=1&amp;tbm=isch","Еще фото")</f>
        <v>Еще фото</v>
      </c>
      <c r="F10" s="13"/>
      <c r="G10" s="11" t="s">
        <v>26</v>
      </c>
      <c r="H10" s="11" t="s">
        <v>27</v>
      </c>
      <c r="I10" s="14" t="s">
        <v>28</v>
      </c>
      <c r="J10" s="14" t="s">
        <v>29</v>
      </c>
      <c r="K10" s="15" t="s">
        <v>50</v>
      </c>
      <c r="L10" s="14" t="s">
        <v>51</v>
      </c>
      <c r="M10" s="14"/>
      <c r="N10" s="14" t="s">
        <v>52</v>
      </c>
      <c r="O10" s="14"/>
      <c r="P10" s="15" t="s">
        <v>53</v>
      </c>
      <c r="Q10" s="16">
        <v>21999</v>
      </c>
      <c r="R10" s="17">
        <v>53.51</v>
      </c>
      <c r="S10" s="18">
        <v>11761.9355</v>
      </c>
      <c r="T10" s="19" t="s">
        <v>34</v>
      </c>
      <c r="U10" s="20" t="s">
        <v>54</v>
      </c>
      <c r="V10" s="21">
        <v>35</v>
      </c>
      <c r="W10" s="21">
        <v>1</v>
      </c>
      <c r="X10" s="22"/>
    </row>
    <row r="11" spans="1:24" s="1" customFormat="1" ht="35" customHeight="1" x14ac:dyDescent="0.3">
      <c r="A11" s="11" t="s">
        <v>23</v>
      </c>
      <c r="B11" s="11" t="s">
        <v>24</v>
      </c>
      <c r="C11" s="12" t="s">
        <v>55</v>
      </c>
      <c r="D11" s="49"/>
      <c r="E11" s="31" t="str">
        <f>HYPERLINK("https://www.google.ru/search?q=NA4H71FC1&amp;newwindow=1&amp;tbm=isch","Еще фото")</f>
        <v>Еще фото</v>
      </c>
      <c r="F11" s="13"/>
      <c r="G11" s="11" t="s">
        <v>26</v>
      </c>
      <c r="H11" s="11" t="s">
        <v>27</v>
      </c>
      <c r="I11" s="14" t="s">
        <v>28</v>
      </c>
      <c r="J11" s="14" t="s">
        <v>29</v>
      </c>
      <c r="K11" s="15" t="s">
        <v>30</v>
      </c>
      <c r="L11" s="47" t="s">
        <v>56</v>
      </c>
      <c r="M11" s="14"/>
      <c r="N11" s="14" t="s">
        <v>57</v>
      </c>
      <c r="O11" s="14"/>
      <c r="P11" s="15" t="s">
        <v>58</v>
      </c>
      <c r="Q11" s="16">
        <v>25999</v>
      </c>
      <c r="R11" s="17">
        <v>53.51</v>
      </c>
      <c r="S11" s="18">
        <v>13900.9355</v>
      </c>
      <c r="T11" s="19" t="s">
        <v>34</v>
      </c>
      <c r="U11" s="20" t="s">
        <v>36</v>
      </c>
      <c r="V11" s="21">
        <v>40</v>
      </c>
      <c r="W11" s="21">
        <v>1</v>
      </c>
      <c r="X11" s="22"/>
    </row>
    <row r="12" spans="1:24" s="1" customFormat="1" ht="35" customHeight="1" x14ac:dyDescent="0.3">
      <c r="A12" s="23" t="s">
        <v>23</v>
      </c>
      <c r="B12" s="23" t="s">
        <v>24</v>
      </c>
      <c r="C12" s="12" t="s">
        <v>55</v>
      </c>
      <c r="D12" s="50"/>
      <c r="E12" s="31" t="str">
        <f>HYPERLINK("https://www.google.ru/search?q=NA4H71FC1&amp;newwindow=1&amp;tbm=isch","Еще фото")</f>
        <v>Еще фото</v>
      </c>
      <c r="F12" s="13"/>
      <c r="G12" s="23" t="s">
        <v>26</v>
      </c>
      <c r="H12" s="23" t="s">
        <v>27</v>
      </c>
      <c r="I12" s="23" t="s">
        <v>28</v>
      </c>
      <c r="J12" s="14" t="s">
        <v>29</v>
      </c>
      <c r="K12" s="15" t="s">
        <v>30</v>
      </c>
      <c r="L12" s="52"/>
      <c r="M12" s="14"/>
      <c r="N12" s="14" t="s">
        <v>57</v>
      </c>
      <c r="O12" s="14"/>
      <c r="P12" s="15" t="s">
        <v>58</v>
      </c>
      <c r="Q12" s="16">
        <v>25999</v>
      </c>
      <c r="R12" s="17">
        <v>53.51</v>
      </c>
      <c r="S12" s="18">
        <v>13900.9355</v>
      </c>
      <c r="T12" s="19" t="s">
        <v>34</v>
      </c>
      <c r="U12" s="20" t="s">
        <v>59</v>
      </c>
      <c r="V12" s="21">
        <v>41</v>
      </c>
      <c r="W12" s="21">
        <v>1</v>
      </c>
      <c r="X12" s="22"/>
    </row>
    <row r="13" spans="1:24" s="1" customFormat="1" ht="37.049999999999997" customHeight="1" x14ac:dyDescent="0.3">
      <c r="A13" s="23" t="s">
        <v>23</v>
      </c>
      <c r="B13" s="23" t="s">
        <v>24</v>
      </c>
      <c r="C13" s="12" t="s">
        <v>55</v>
      </c>
      <c r="D13" s="51"/>
      <c r="E13" s="31" t="str">
        <f>HYPERLINK("https://www.google.ru/search?q=NA4H71FC1&amp;newwindow=1&amp;tbm=isch","Еще фото")</f>
        <v>Еще фото</v>
      </c>
      <c r="F13" s="13"/>
      <c r="G13" s="23" t="s">
        <v>26</v>
      </c>
      <c r="H13" s="23" t="s">
        <v>27</v>
      </c>
      <c r="I13" s="23" t="s">
        <v>28</v>
      </c>
      <c r="J13" s="14" t="s">
        <v>29</v>
      </c>
      <c r="K13" s="15" t="s">
        <v>30</v>
      </c>
      <c r="L13" s="48"/>
      <c r="M13" s="14"/>
      <c r="N13" s="14" t="s">
        <v>57</v>
      </c>
      <c r="O13" s="14"/>
      <c r="P13" s="15" t="s">
        <v>58</v>
      </c>
      <c r="Q13" s="16">
        <v>25999</v>
      </c>
      <c r="R13" s="17">
        <v>53.51</v>
      </c>
      <c r="S13" s="18">
        <v>13900.9355</v>
      </c>
      <c r="T13" s="19" t="s">
        <v>34</v>
      </c>
      <c r="U13" s="20" t="s">
        <v>42</v>
      </c>
      <c r="V13" s="21">
        <v>42</v>
      </c>
      <c r="W13" s="21">
        <v>1</v>
      </c>
      <c r="X13" s="22"/>
    </row>
    <row r="14" spans="1:24" s="1" customFormat="1" ht="52.05" customHeight="1" x14ac:dyDescent="0.3">
      <c r="A14" s="11" t="s">
        <v>23</v>
      </c>
      <c r="B14" s="11" t="s">
        <v>60</v>
      </c>
      <c r="C14" s="12" t="s">
        <v>61</v>
      </c>
      <c r="D14" s="45"/>
      <c r="E14" s="31" t="str">
        <f>HYPERLINK("https://www.google.ru/search?q=NA4HVFGF2&amp;newwindow=1&amp;tbm=isch","Еще фото")</f>
        <v>Еще фото</v>
      </c>
      <c r="F14" s="13"/>
      <c r="G14" s="11" t="s">
        <v>26</v>
      </c>
      <c r="H14" s="11" t="s">
        <v>27</v>
      </c>
      <c r="I14" s="14" t="s">
        <v>28</v>
      </c>
      <c r="J14" s="14" t="s">
        <v>29</v>
      </c>
      <c r="K14" s="15" t="s">
        <v>30</v>
      </c>
      <c r="L14" s="47" t="s">
        <v>62</v>
      </c>
      <c r="M14" s="14"/>
      <c r="N14" s="14" t="s">
        <v>63</v>
      </c>
      <c r="O14" s="14"/>
      <c r="P14" s="15" t="s">
        <v>64</v>
      </c>
      <c r="Q14" s="16">
        <v>21999</v>
      </c>
      <c r="R14" s="17">
        <v>50</v>
      </c>
      <c r="S14" s="18">
        <v>12649.424999999999</v>
      </c>
      <c r="T14" s="19" t="s">
        <v>34</v>
      </c>
      <c r="U14" s="20" t="s">
        <v>36</v>
      </c>
      <c r="V14" s="21">
        <v>40</v>
      </c>
      <c r="W14" s="21">
        <v>1</v>
      </c>
      <c r="X14" s="22"/>
    </row>
    <row r="15" spans="1:24" s="1" customFormat="1" ht="61.05" customHeight="1" x14ac:dyDescent="0.3">
      <c r="A15" s="23" t="s">
        <v>23</v>
      </c>
      <c r="B15" s="23" t="s">
        <v>60</v>
      </c>
      <c r="C15" s="12" t="s">
        <v>61</v>
      </c>
      <c r="D15" s="46"/>
      <c r="E15" s="31" t="str">
        <f>HYPERLINK("https://www.google.ru/search?q=NA4HVFGF2&amp;newwindow=1&amp;tbm=isch","Еще фото")</f>
        <v>Еще фото</v>
      </c>
      <c r="F15" s="13"/>
      <c r="G15" s="23" t="s">
        <v>26</v>
      </c>
      <c r="H15" s="23" t="s">
        <v>27</v>
      </c>
      <c r="I15" s="23" t="s">
        <v>28</v>
      </c>
      <c r="J15" s="14" t="s">
        <v>29</v>
      </c>
      <c r="K15" s="15" t="s">
        <v>30</v>
      </c>
      <c r="L15" s="48"/>
      <c r="M15" s="14"/>
      <c r="N15" s="14" t="s">
        <v>63</v>
      </c>
      <c r="O15" s="14"/>
      <c r="P15" s="15" t="s">
        <v>64</v>
      </c>
      <c r="Q15" s="16">
        <v>21999</v>
      </c>
      <c r="R15" s="17">
        <v>50</v>
      </c>
      <c r="S15" s="18">
        <v>12649.424999999999</v>
      </c>
      <c r="T15" s="19" t="s">
        <v>34</v>
      </c>
      <c r="U15" s="20" t="s">
        <v>42</v>
      </c>
      <c r="V15" s="21">
        <v>42</v>
      </c>
      <c r="W15" s="21">
        <v>1</v>
      </c>
      <c r="X15" s="22"/>
    </row>
    <row r="16" spans="1:24" s="1" customFormat="1" ht="52.05" customHeight="1" x14ac:dyDescent="0.3">
      <c r="A16" s="11" t="s">
        <v>23</v>
      </c>
      <c r="B16" s="11" t="s">
        <v>65</v>
      </c>
      <c r="C16" s="12" t="s">
        <v>66</v>
      </c>
      <c r="D16" s="45"/>
      <c r="E16" s="31" t="str">
        <f>HYPERLINK("https://www.google.ru/search?q=NA4GJFGE4&amp;newwindow=1&amp;tbm=isch","Еще фото")</f>
        <v>Еще фото</v>
      </c>
      <c r="F16" s="13"/>
      <c r="G16" s="11" t="s">
        <v>67</v>
      </c>
      <c r="H16" s="11" t="s">
        <v>68</v>
      </c>
      <c r="I16" s="14" t="s">
        <v>69</v>
      </c>
      <c r="J16" s="14" t="s">
        <v>29</v>
      </c>
      <c r="K16" s="15" t="s">
        <v>30</v>
      </c>
      <c r="L16" s="47" t="s">
        <v>70</v>
      </c>
      <c r="M16" s="14"/>
      <c r="N16" s="14" t="s">
        <v>71</v>
      </c>
      <c r="O16" s="14"/>
      <c r="P16" s="15" t="s">
        <v>72</v>
      </c>
      <c r="Q16" s="16">
        <v>33999</v>
      </c>
      <c r="R16" s="17">
        <v>53.51</v>
      </c>
      <c r="S16" s="18">
        <v>18178.9355</v>
      </c>
      <c r="T16" s="19" t="s">
        <v>73</v>
      </c>
      <c r="U16" s="20" t="s">
        <v>74</v>
      </c>
      <c r="V16" s="21">
        <v>46</v>
      </c>
      <c r="W16" s="21">
        <v>1</v>
      </c>
      <c r="X16" s="22"/>
    </row>
    <row r="17" spans="1:24" s="1" customFormat="1" ht="61.05" customHeight="1" x14ac:dyDescent="0.3">
      <c r="A17" s="23" t="s">
        <v>23</v>
      </c>
      <c r="B17" s="23" t="s">
        <v>65</v>
      </c>
      <c r="C17" s="12" t="s">
        <v>66</v>
      </c>
      <c r="D17" s="46"/>
      <c r="E17" s="31" t="str">
        <f>HYPERLINK("https://www.google.ru/search?q=NA4GJFGE4&amp;newwindow=1&amp;tbm=isch","Еще фото")</f>
        <v>Еще фото</v>
      </c>
      <c r="F17" s="13"/>
      <c r="G17" s="23" t="s">
        <v>67</v>
      </c>
      <c r="H17" s="23" t="s">
        <v>68</v>
      </c>
      <c r="I17" s="23" t="s">
        <v>69</v>
      </c>
      <c r="J17" s="14" t="s">
        <v>29</v>
      </c>
      <c r="K17" s="15" t="s">
        <v>30</v>
      </c>
      <c r="L17" s="48"/>
      <c r="M17" s="14"/>
      <c r="N17" s="14" t="s">
        <v>71</v>
      </c>
      <c r="O17" s="14"/>
      <c r="P17" s="15" t="s">
        <v>72</v>
      </c>
      <c r="Q17" s="16">
        <v>33999</v>
      </c>
      <c r="R17" s="17">
        <v>53.51</v>
      </c>
      <c r="S17" s="18">
        <v>18178.9355</v>
      </c>
      <c r="T17" s="19" t="s">
        <v>73</v>
      </c>
      <c r="U17" s="20" t="s">
        <v>75</v>
      </c>
      <c r="V17" s="21">
        <v>48</v>
      </c>
      <c r="W17" s="21">
        <v>1</v>
      </c>
      <c r="X17" s="22"/>
    </row>
    <row r="18" spans="1:24" s="1" customFormat="1" ht="35" customHeight="1" x14ac:dyDescent="0.3">
      <c r="A18" s="11" t="s">
        <v>23</v>
      </c>
      <c r="B18" s="11" t="s">
        <v>76</v>
      </c>
      <c r="C18" s="12" t="s">
        <v>77</v>
      </c>
      <c r="D18" s="49"/>
      <c r="E18" s="31" t="str">
        <f>HYPERLINK("https://www.google.ru/search?q=NA4GM8041&amp;newwindow=1&amp;tbm=isch","Еще фото")</f>
        <v>Еще фото</v>
      </c>
      <c r="F18" s="13"/>
      <c r="G18" s="11" t="s">
        <v>78</v>
      </c>
      <c r="H18" s="11" t="s">
        <v>68</v>
      </c>
      <c r="I18" s="14" t="s">
        <v>69</v>
      </c>
      <c r="J18" s="14" t="s">
        <v>29</v>
      </c>
      <c r="K18" s="15" t="s">
        <v>50</v>
      </c>
      <c r="L18" s="47" t="s">
        <v>79</v>
      </c>
      <c r="M18" s="14"/>
      <c r="N18" s="14" t="s">
        <v>40</v>
      </c>
      <c r="O18" s="14"/>
      <c r="P18" s="15" t="s">
        <v>80</v>
      </c>
      <c r="Q18" s="16">
        <v>70999</v>
      </c>
      <c r="R18" s="17">
        <v>50</v>
      </c>
      <c r="S18" s="18">
        <v>40824.424999999996</v>
      </c>
      <c r="T18" s="19" t="s">
        <v>73</v>
      </c>
      <c r="U18" s="20" t="s">
        <v>74</v>
      </c>
      <c r="V18" s="25" t="s">
        <v>81</v>
      </c>
      <c r="W18" s="21">
        <v>1</v>
      </c>
      <c r="X18" s="22"/>
    </row>
    <row r="19" spans="1:24" s="1" customFormat="1" ht="35" customHeight="1" x14ac:dyDescent="0.3">
      <c r="A19" s="23" t="s">
        <v>23</v>
      </c>
      <c r="B19" s="23" t="s">
        <v>76</v>
      </c>
      <c r="C19" s="12" t="s">
        <v>77</v>
      </c>
      <c r="D19" s="50"/>
      <c r="E19" s="31" t="str">
        <f>HYPERLINK("https://www.google.ru/search?q=NA4GM8041&amp;newwindow=1&amp;tbm=isch","Еще фото")</f>
        <v>Еще фото</v>
      </c>
      <c r="F19" s="13"/>
      <c r="G19" s="23" t="s">
        <v>78</v>
      </c>
      <c r="H19" s="23" t="s">
        <v>68</v>
      </c>
      <c r="I19" s="23" t="s">
        <v>69</v>
      </c>
      <c r="J19" s="14" t="s">
        <v>29</v>
      </c>
      <c r="K19" s="15" t="s">
        <v>50</v>
      </c>
      <c r="L19" s="52"/>
      <c r="M19" s="14"/>
      <c r="N19" s="14" t="s">
        <v>40</v>
      </c>
      <c r="O19" s="14"/>
      <c r="P19" s="15" t="s">
        <v>80</v>
      </c>
      <c r="Q19" s="16">
        <v>70999</v>
      </c>
      <c r="R19" s="17">
        <v>50</v>
      </c>
      <c r="S19" s="18">
        <v>40824.424999999996</v>
      </c>
      <c r="T19" s="19" t="s">
        <v>73</v>
      </c>
      <c r="U19" s="20" t="s">
        <v>75</v>
      </c>
      <c r="V19" s="25" t="s">
        <v>82</v>
      </c>
      <c r="W19" s="21">
        <v>1</v>
      </c>
      <c r="X19" s="22"/>
    </row>
    <row r="20" spans="1:24" s="1" customFormat="1" ht="37.049999999999997" customHeight="1" x14ac:dyDescent="0.3">
      <c r="A20" s="23" t="s">
        <v>23</v>
      </c>
      <c r="B20" s="23" t="s">
        <v>76</v>
      </c>
      <c r="C20" s="12" t="s">
        <v>77</v>
      </c>
      <c r="D20" s="51"/>
      <c r="E20" s="31" t="str">
        <f>HYPERLINK("https://www.google.ru/search?q=NA4GM8041&amp;newwindow=1&amp;tbm=isch","Еще фото")</f>
        <v>Еще фото</v>
      </c>
      <c r="F20" s="13"/>
      <c r="G20" s="23" t="s">
        <v>78</v>
      </c>
      <c r="H20" s="23" t="s">
        <v>68</v>
      </c>
      <c r="I20" s="23" t="s">
        <v>69</v>
      </c>
      <c r="J20" s="14" t="s">
        <v>29</v>
      </c>
      <c r="K20" s="15" t="s">
        <v>50</v>
      </c>
      <c r="L20" s="48"/>
      <c r="M20" s="14"/>
      <c r="N20" s="14" t="s">
        <v>40</v>
      </c>
      <c r="O20" s="14"/>
      <c r="P20" s="15" t="s">
        <v>80</v>
      </c>
      <c r="Q20" s="16">
        <v>70999</v>
      </c>
      <c r="R20" s="17">
        <v>50</v>
      </c>
      <c r="S20" s="18">
        <v>40824.424999999996</v>
      </c>
      <c r="T20" s="19" t="s">
        <v>73</v>
      </c>
      <c r="U20" s="20" t="s">
        <v>83</v>
      </c>
      <c r="V20" s="25" t="s">
        <v>84</v>
      </c>
      <c r="W20" s="21">
        <v>1</v>
      </c>
      <c r="X20" s="22"/>
    </row>
    <row r="21" spans="1:24" s="1" customFormat="1" ht="108" customHeight="1" x14ac:dyDescent="0.3">
      <c r="A21" s="11" t="s">
        <v>23</v>
      </c>
      <c r="B21" s="11" t="s">
        <v>85</v>
      </c>
      <c r="C21" s="12" t="s">
        <v>86</v>
      </c>
      <c r="D21" s="24"/>
      <c r="E21" s="31" t="str">
        <f>HYPERLINK("https://www.google.ru/search?q=NA4HEEF1U&amp;newwindow=1&amp;tbm=isch","Еще фото")</f>
        <v>Еще фото</v>
      </c>
      <c r="F21" s="13"/>
      <c r="G21" s="11" t="s">
        <v>67</v>
      </c>
      <c r="H21" s="11" t="s">
        <v>68</v>
      </c>
      <c r="I21" s="14" t="s">
        <v>69</v>
      </c>
      <c r="J21" s="14" t="s">
        <v>29</v>
      </c>
      <c r="K21" s="15" t="s">
        <v>30</v>
      </c>
      <c r="L21" s="14" t="s">
        <v>87</v>
      </c>
      <c r="M21" s="14"/>
      <c r="N21" s="14" t="s">
        <v>88</v>
      </c>
      <c r="O21" s="14"/>
      <c r="P21" s="15" t="s">
        <v>89</v>
      </c>
      <c r="Q21" s="16">
        <v>42999</v>
      </c>
      <c r="R21" s="17">
        <v>50</v>
      </c>
      <c r="S21" s="18">
        <v>24724.988499999999</v>
      </c>
      <c r="T21" s="19" t="s">
        <v>73</v>
      </c>
      <c r="U21" s="20" t="s">
        <v>74</v>
      </c>
      <c r="V21" s="21">
        <v>46</v>
      </c>
      <c r="W21" s="21">
        <v>1</v>
      </c>
      <c r="X21" s="22"/>
    </row>
    <row r="22" spans="1:24" s="1" customFormat="1" ht="108" customHeight="1" x14ac:dyDescent="0.3">
      <c r="A22" s="11" t="s">
        <v>23</v>
      </c>
      <c r="B22" s="11" t="s">
        <v>90</v>
      </c>
      <c r="C22" s="12" t="s">
        <v>91</v>
      </c>
      <c r="D22" s="24"/>
      <c r="E22" s="31" t="str">
        <f>HYPERLINK("https://www.google.ru/search?q=NA4HJW041&amp;newwindow=1&amp;tbm=isch","Еще фото")</f>
        <v>Еще фото</v>
      </c>
      <c r="F22" s="13"/>
      <c r="G22" s="11" t="s">
        <v>67</v>
      </c>
      <c r="H22" s="11" t="s">
        <v>68</v>
      </c>
      <c r="I22" s="14" t="s">
        <v>69</v>
      </c>
      <c r="J22" s="14" t="s">
        <v>29</v>
      </c>
      <c r="K22" s="15" t="s">
        <v>50</v>
      </c>
      <c r="L22" s="14" t="s">
        <v>92</v>
      </c>
      <c r="M22" s="14"/>
      <c r="N22" s="14" t="s">
        <v>40</v>
      </c>
      <c r="O22" s="14"/>
      <c r="P22" s="15" t="s">
        <v>72</v>
      </c>
      <c r="Q22" s="16">
        <v>41999</v>
      </c>
      <c r="R22" s="17">
        <v>50</v>
      </c>
      <c r="S22" s="18">
        <v>24149.988499999999</v>
      </c>
      <c r="T22" s="19" t="s">
        <v>73</v>
      </c>
      <c r="U22" s="20" t="s">
        <v>83</v>
      </c>
      <c r="V22" s="25" t="s">
        <v>84</v>
      </c>
      <c r="W22" s="21">
        <v>1</v>
      </c>
      <c r="X22" s="22"/>
    </row>
    <row r="23" spans="1:24" s="1" customFormat="1" ht="108" customHeight="1" x14ac:dyDescent="0.3">
      <c r="A23" s="11" t="s">
        <v>23</v>
      </c>
      <c r="B23" s="11" t="s">
        <v>93</v>
      </c>
      <c r="C23" s="12" t="s">
        <v>94</v>
      </c>
      <c r="D23" s="24"/>
      <c r="E23" s="31" t="str">
        <f>HYPERLINK("https://www.google.ru/search?q=NA4GJF041&amp;newwindow=1&amp;tbm=isch","Еще фото")</f>
        <v>Еще фото</v>
      </c>
      <c r="F23" s="13"/>
      <c r="G23" s="11" t="s">
        <v>67</v>
      </c>
      <c r="H23" s="11" t="s">
        <v>68</v>
      </c>
      <c r="I23" s="14" t="s">
        <v>69</v>
      </c>
      <c r="J23" s="14" t="s">
        <v>29</v>
      </c>
      <c r="K23" s="15" t="s">
        <v>30</v>
      </c>
      <c r="L23" s="14" t="s">
        <v>70</v>
      </c>
      <c r="M23" s="14" t="s">
        <v>95</v>
      </c>
      <c r="N23" s="14" t="s">
        <v>40</v>
      </c>
      <c r="O23" s="14"/>
      <c r="P23" s="15" t="s">
        <v>72</v>
      </c>
      <c r="Q23" s="16">
        <v>33999</v>
      </c>
      <c r="R23" s="17">
        <v>50</v>
      </c>
      <c r="S23" s="18">
        <v>19549.988499999999</v>
      </c>
      <c r="T23" s="19" t="s">
        <v>73</v>
      </c>
      <c r="U23" s="20" t="s">
        <v>74</v>
      </c>
      <c r="V23" s="21">
        <v>46</v>
      </c>
      <c r="W23" s="21">
        <v>1</v>
      </c>
      <c r="X23" s="22"/>
    </row>
    <row r="24" spans="1:24" s="1" customFormat="1" ht="108" customHeight="1" x14ac:dyDescent="0.3">
      <c r="A24" s="11" t="s">
        <v>23</v>
      </c>
      <c r="B24" s="11" t="s">
        <v>96</v>
      </c>
      <c r="C24" s="12" t="s">
        <v>97</v>
      </c>
      <c r="D24" s="24"/>
      <c r="E24" s="31" t="str">
        <f>HYPERLINK("https://www.google.ru/search?q=NA4H7TFC1&amp;newwindow=1&amp;tbm=isch","Еще фото")</f>
        <v>Еще фото</v>
      </c>
      <c r="F24" s="13"/>
      <c r="G24" s="11" t="s">
        <v>98</v>
      </c>
      <c r="H24" s="11" t="s">
        <v>27</v>
      </c>
      <c r="I24" s="14" t="s">
        <v>99</v>
      </c>
      <c r="J24" s="14" t="s">
        <v>100</v>
      </c>
      <c r="K24" s="15" t="s">
        <v>30</v>
      </c>
      <c r="L24" s="14" t="s">
        <v>101</v>
      </c>
      <c r="M24" s="14"/>
      <c r="N24" s="14" t="s">
        <v>32</v>
      </c>
      <c r="O24" s="14"/>
      <c r="P24" s="15" t="s">
        <v>102</v>
      </c>
      <c r="Q24" s="16">
        <v>17999</v>
      </c>
      <c r="R24" s="17">
        <v>50</v>
      </c>
      <c r="S24" s="18">
        <v>10349.988499999999</v>
      </c>
      <c r="T24" s="19" t="s">
        <v>34</v>
      </c>
      <c r="U24" s="20" t="s">
        <v>35</v>
      </c>
      <c r="V24" s="21">
        <v>39</v>
      </c>
      <c r="W24" s="21">
        <v>3</v>
      </c>
      <c r="X24" s="22"/>
    </row>
    <row r="25" spans="1:24" s="1" customFormat="1" ht="108" customHeight="1" x14ac:dyDescent="0.3">
      <c r="A25" s="11" t="s">
        <v>23</v>
      </c>
      <c r="B25" s="11" t="s">
        <v>103</v>
      </c>
      <c r="C25" s="12" t="s">
        <v>104</v>
      </c>
      <c r="D25" s="24"/>
      <c r="E25" s="31" t="str">
        <f>HYPERLINK("https://www.google.ru/search?q=NA4HVANS5&amp;newwindow=1&amp;tbm=isch","Еще фото")</f>
        <v>Еще фото</v>
      </c>
      <c r="F25" s="13"/>
      <c r="G25" s="11" t="s">
        <v>98</v>
      </c>
      <c r="H25" s="11" t="s">
        <v>27</v>
      </c>
      <c r="I25" s="14" t="s">
        <v>99</v>
      </c>
      <c r="J25" s="14" t="s">
        <v>100</v>
      </c>
      <c r="K25" s="15" t="s">
        <v>30</v>
      </c>
      <c r="L25" s="14" t="s">
        <v>105</v>
      </c>
      <c r="M25" s="14"/>
      <c r="N25" s="14" t="s">
        <v>57</v>
      </c>
      <c r="O25" s="14"/>
      <c r="P25" s="15" t="s">
        <v>102</v>
      </c>
      <c r="Q25" s="16">
        <v>17999</v>
      </c>
      <c r="R25" s="17">
        <v>50</v>
      </c>
      <c r="S25" s="18">
        <v>10349.988499999999</v>
      </c>
      <c r="T25" s="19" t="s">
        <v>34</v>
      </c>
      <c r="U25" s="20" t="s">
        <v>36</v>
      </c>
      <c r="V25" s="21">
        <v>40</v>
      </c>
      <c r="W25" s="21">
        <v>1</v>
      </c>
      <c r="X25" s="22"/>
    </row>
    <row r="26" spans="1:24" s="1" customFormat="1" ht="26" customHeight="1" x14ac:dyDescent="0.3">
      <c r="A26" s="11" t="s">
        <v>23</v>
      </c>
      <c r="B26" s="11" t="s">
        <v>106</v>
      </c>
      <c r="C26" s="12" t="s">
        <v>107</v>
      </c>
      <c r="D26" s="49"/>
      <c r="E26" s="31" t="str">
        <f>HYPERLINK("https://www.google.ru/search?q=NA4IJVNB4&amp;newwindow=1&amp;tbm=isch","Еще фото")</f>
        <v>Еще фото</v>
      </c>
      <c r="F26" s="13"/>
      <c r="G26" s="11" t="s">
        <v>98</v>
      </c>
      <c r="H26" s="11" t="s">
        <v>27</v>
      </c>
      <c r="I26" s="14" t="s">
        <v>108</v>
      </c>
      <c r="J26" s="14" t="s">
        <v>29</v>
      </c>
      <c r="K26" s="15" t="s">
        <v>50</v>
      </c>
      <c r="L26" s="47" t="s">
        <v>109</v>
      </c>
      <c r="M26" s="14"/>
      <c r="N26" s="14" t="s">
        <v>52</v>
      </c>
      <c r="O26" s="14"/>
      <c r="P26" s="15" t="s">
        <v>41</v>
      </c>
      <c r="Q26" s="16">
        <v>16999</v>
      </c>
      <c r="R26" s="17">
        <v>77.48</v>
      </c>
      <c r="S26" s="18">
        <v>4401.9354999999996</v>
      </c>
      <c r="T26" s="19" t="s">
        <v>34</v>
      </c>
      <c r="U26" s="20" t="s">
        <v>35</v>
      </c>
      <c r="V26" s="21">
        <v>37</v>
      </c>
      <c r="W26" s="21">
        <v>3</v>
      </c>
      <c r="X26" s="22"/>
    </row>
    <row r="27" spans="1:24" s="1" customFormat="1" ht="26" customHeight="1" x14ac:dyDescent="0.3">
      <c r="A27" s="23" t="s">
        <v>23</v>
      </c>
      <c r="B27" s="23" t="s">
        <v>106</v>
      </c>
      <c r="C27" s="12" t="s">
        <v>107</v>
      </c>
      <c r="D27" s="50"/>
      <c r="E27" s="31" t="str">
        <f>HYPERLINK("https://www.google.ru/search?q=NA4IJVNB4&amp;newwindow=1&amp;tbm=isch","Еще фото")</f>
        <v>Еще фото</v>
      </c>
      <c r="F27" s="13"/>
      <c r="G27" s="23" t="s">
        <v>98</v>
      </c>
      <c r="H27" s="23" t="s">
        <v>27</v>
      </c>
      <c r="I27" s="23" t="s">
        <v>108</v>
      </c>
      <c r="J27" s="14" t="s">
        <v>29</v>
      </c>
      <c r="K27" s="15" t="s">
        <v>50</v>
      </c>
      <c r="L27" s="52"/>
      <c r="M27" s="14"/>
      <c r="N27" s="14" t="s">
        <v>52</v>
      </c>
      <c r="O27" s="14"/>
      <c r="P27" s="15" t="s">
        <v>41</v>
      </c>
      <c r="Q27" s="16">
        <v>16999</v>
      </c>
      <c r="R27" s="17">
        <v>77.48</v>
      </c>
      <c r="S27" s="18">
        <v>4401.9354999999996</v>
      </c>
      <c r="T27" s="19" t="s">
        <v>34</v>
      </c>
      <c r="U27" s="20" t="s">
        <v>110</v>
      </c>
      <c r="V27" s="21">
        <v>38</v>
      </c>
      <c r="W27" s="21">
        <v>5</v>
      </c>
      <c r="X27" s="22"/>
    </row>
    <row r="28" spans="1:24" s="1" customFormat="1" ht="26" customHeight="1" x14ac:dyDescent="0.3">
      <c r="A28" s="23" t="s">
        <v>23</v>
      </c>
      <c r="B28" s="23" t="s">
        <v>106</v>
      </c>
      <c r="C28" s="12" t="s">
        <v>107</v>
      </c>
      <c r="D28" s="50"/>
      <c r="E28" s="31" t="str">
        <f>HYPERLINK("https://www.google.ru/search?q=NA4IJVNB4&amp;newwindow=1&amp;tbm=isch","Еще фото")</f>
        <v>Еще фото</v>
      </c>
      <c r="F28" s="13"/>
      <c r="G28" s="23" t="s">
        <v>98</v>
      </c>
      <c r="H28" s="23" t="s">
        <v>27</v>
      </c>
      <c r="I28" s="23" t="s">
        <v>108</v>
      </c>
      <c r="J28" s="14" t="s">
        <v>29</v>
      </c>
      <c r="K28" s="15" t="s">
        <v>50</v>
      </c>
      <c r="L28" s="52"/>
      <c r="M28" s="14"/>
      <c r="N28" s="14" t="s">
        <v>52</v>
      </c>
      <c r="O28" s="14"/>
      <c r="P28" s="15" t="s">
        <v>41</v>
      </c>
      <c r="Q28" s="16">
        <v>16999</v>
      </c>
      <c r="R28" s="17">
        <v>77.48</v>
      </c>
      <c r="S28" s="18">
        <v>4401.9354999999996</v>
      </c>
      <c r="T28" s="19" t="s">
        <v>34</v>
      </c>
      <c r="U28" s="20" t="s">
        <v>59</v>
      </c>
      <c r="V28" s="21">
        <v>39</v>
      </c>
      <c r="W28" s="21">
        <v>6</v>
      </c>
      <c r="X28" s="22"/>
    </row>
    <row r="29" spans="1:24" s="1" customFormat="1" ht="26" customHeight="1" x14ac:dyDescent="0.3">
      <c r="A29" s="23" t="s">
        <v>23</v>
      </c>
      <c r="B29" s="23" t="s">
        <v>106</v>
      </c>
      <c r="C29" s="12" t="s">
        <v>107</v>
      </c>
      <c r="D29" s="51"/>
      <c r="E29" s="31" t="str">
        <f>HYPERLINK("https://www.google.ru/search?q=NA4IJVNB4&amp;newwindow=1&amp;tbm=isch","Еще фото")</f>
        <v>Еще фото</v>
      </c>
      <c r="F29" s="13"/>
      <c r="G29" s="23" t="s">
        <v>98</v>
      </c>
      <c r="H29" s="23" t="s">
        <v>27</v>
      </c>
      <c r="I29" s="23" t="s">
        <v>108</v>
      </c>
      <c r="J29" s="14" t="s">
        <v>29</v>
      </c>
      <c r="K29" s="15" t="s">
        <v>50</v>
      </c>
      <c r="L29" s="48"/>
      <c r="M29" s="14"/>
      <c r="N29" s="14" t="s">
        <v>52</v>
      </c>
      <c r="O29" s="14"/>
      <c r="P29" s="15" t="s">
        <v>41</v>
      </c>
      <c r="Q29" s="16">
        <v>16999</v>
      </c>
      <c r="R29" s="17">
        <v>77.48</v>
      </c>
      <c r="S29" s="18">
        <v>4401.9354999999996</v>
      </c>
      <c r="T29" s="19" t="s">
        <v>34</v>
      </c>
      <c r="U29" s="20" t="s">
        <v>111</v>
      </c>
      <c r="V29" s="21">
        <v>40</v>
      </c>
      <c r="W29" s="21">
        <v>4</v>
      </c>
      <c r="X29" s="22"/>
    </row>
    <row r="30" spans="1:24" s="1" customFormat="1" ht="21" customHeight="1" x14ac:dyDescent="0.3">
      <c r="A30" s="11" t="s">
        <v>23</v>
      </c>
      <c r="B30" s="11" t="s">
        <v>112</v>
      </c>
      <c r="C30" s="26" t="s">
        <v>113</v>
      </c>
      <c r="D30" s="49"/>
      <c r="E30" s="31" t="str">
        <f>HYPERLINK("https://www.google.ru/search?q=NA4I7F176&amp;newwindow=1&amp;tbm=isch","Еще фото")</f>
        <v>Еще фото</v>
      </c>
      <c r="F30" s="13"/>
      <c r="G30" s="11" t="s">
        <v>114</v>
      </c>
      <c r="H30" s="11" t="s">
        <v>27</v>
      </c>
      <c r="I30" s="14" t="s">
        <v>108</v>
      </c>
      <c r="J30" s="14" t="s">
        <v>29</v>
      </c>
      <c r="K30" s="15" t="s">
        <v>30</v>
      </c>
      <c r="L30" s="47" t="s">
        <v>115</v>
      </c>
      <c r="M30" s="14"/>
      <c r="N30" s="14" t="s">
        <v>116</v>
      </c>
      <c r="O30" s="14"/>
      <c r="P30" s="15" t="s">
        <v>117</v>
      </c>
      <c r="Q30" s="16">
        <v>13599</v>
      </c>
      <c r="R30" s="17">
        <v>62.51</v>
      </c>
      <c r="S30" s="18">
        <v>5862.4355000000005</v>
      </c>
      <c r="T30" s="19" t="s">
        <v>34</v>
      </c>
      <c r="U30" s="20" t="s">
        <v>35</v>
      </c>
      <c r="V30" s="21">
        <v>39</v>
      </c>
      <c r="W30" s="21">
        <v>6</v>
      </c>
      <c r="X30" s="22"/>
    </row>
    <row r="31" spans="1:24" s="1" customFormat="1" ht="21" customHeight="1" x14ac:dyDescent="0.3">
      <c r="A31" s="23" t="s">
        <v>23</v>
      </c>
      <c r="B31" s="23" t="s">
        <v>112</v>
      </c>
      <c r="C31" s="27" t="s">
        <v>113</v>
      </c>
      <c r="D31" s="50"/>
      <c r="E31" s="31" t="str">
        <f>HYPERLINK("https://www.google.ru/search?q=NA4I7F176&amp;newwindow=1&amp;tbm=isch","Еще фото")</f>
        <v>Еще фото</v>
      </c>
      <c r="F31" s="13"/>
      <c r="G31" s="23" t="s">
        <v>114</v>
      </c>
      <c r="H31" s="23" t="s">
        <v>27</v>
      </c>
      <c r="I31" s="23" t="s">
        <v>108</v>
      </c>
      <c r="J31" s="14" t="s">
        <v>29</v>
      </c>
      <c r="K31" s="15" t="s">
        <v>30</v>
      </c>
      <c r="L31" s="52"/>
      <c r="M31" s="14"/>
      <c r="N31" s="14" t="s">
        <v>116</v>
      </c>
      <c r="O31" s="14"/>
      <c r="P31" s="15" t="s">
        <v>117</v>
      </c>
      <c r="Q31" s="16">
        <v>13599</v>
      </c>
      <c r="R31" s="17">
        <v>62.51</v>
      </c>
      <c r="S31" s="18">
        <v>5862.4355000000005</v>
      </c>
      <c r="T31" s="19" t="s">
        <v>34</v>
      </c>
      <c r="U31" s="20" t="s">
        <v>36</v>
      </c>
      <c r="V31" s="21">
        <v>40</v>
      </c>
      <c r="W31" s="21">
        <v>1</v>
      </c>
      <c r="X31" s="22"/>
    </row>
    <row r="32" spans="1:24" s="1" customFormat="1" ht="21" customHeight="1" x14ac:dyDescent="0.3">
      <c r="A32" s="23" t="s">
        <v>23</v>
      </c>
      <c r="B32" s="23" t="s">
        <v>112</v>
      </c>
      <c r="C32" s="27" t="s">
        <v>113</v>
      </c>
      <c r="D32" s="50"/>
      <c r="E32" s="31" t="str">
        <f>HYPERLINK("https://www.google.ru/search?q=NA4I7F176&amp;newwindow=1&amp;tbm=isch","Еще фото")</f>
        <v>Еще фото</v>
      </c>
      <c r="F32" s="13"/>
      <c r="G32" s="23" t="s">
        <v>114</v>
      </c>
      <c r="H32" s="23" t="s">
        <v>27</v>
      </c>
      <c r="I32" s="23" t="s">
        <v>108</v>
      </c>
      <c r="J32" s="14" t="s">
        <v>29</v>
      </c>
      <c r="K32" s="15" t="s">
        <v>30</v>
      </c>
      <c r="L32" s="52"/>
      <c r="M32" s="14"/>
      <c r="N32" s="14" t="s">
        <v>116</v>
      </c>
      <c r="O32" s="14"/>
      <c r="P32" s="15" t="s">
        <v>117</v>
      </c>
      <c r="Q32" s="16">
        <v>13599</v>
      </c>
      <c r="R32" s="17">
        <v>62.51</v>
      </c>
      <c r="S32" s="18">
        <v>5862.4355000000005</v>
      </c>
      <c r="T32" s="19" t="s">
        <v>34</v>
      </c>
      <c r="U32" s="20" t="s">
        <v>59</v>
      </c>
      <c r="V32" s="21">
        <v>41</v>
      </c>
      <c r="W32" s="21">
        <v>10</v>
      </c>
      <c r="X32" s="22"/>
    </row>
    <row r="33" spans="1:24" s="1" customFormat="1" ht="21" customHeight="1" x14ac:dyDescent="0.3">
      <c r="A33" s="23" t="s">
        <v>23</v>
      </c>
      <c r="B33" s="23" t="s">
        <v>112</v>
      </c>
      <c r="C33" s="27" t="s">
        <v>113</v>
      </c>
      <c r="D33" s="50"/>
      <c r="E33" s="31" t="str">
        <f>HYPERLINK("https://www.google.ru/search?q=NA4I7F176&amp;newwindow=1&amp;tbm=isch","Еще фото")</f>
        <v>Еще фото</v>
      </c>
      <c r="F33" s="13"/>
      <c r="G33" s="23" t="s">
        <v>114</v>
      </c>
      <c r="H33" s="23" t="s">
        <v>27</v>
      </c>
      <c r="I33" s="23" t="s">
        <v>108</v>
      </c>
      <c r="J33" s="14" t="s">
        <v>29</v>
      </c>
      <c r="K33" s="15" t="s">
        <v>30</v>
      </c>
      <c r="L33" s="52"/>
      <c r="M33" s="14"/>
      <c r="N33" s="14" t="s">
        <v>116</v>
      </c>
      <c r="O33" s="14"/>
      <c r="P33" s="15" t="s">
        <v>117</v>
      </c>
      <c r="Q33" s="16">
        <v>13599</v>
      </c>
      <c r="R33" s="17">
        <v>62.51</v>
      </c>
      <c r="S33" s="18">
        <v>5862.4355000000005</v>
      </c>
      <c r="T33" s="19" t="s">
        <v>34</v>
      </c>
      <c r="U33" s="20" t="s">
        <v>42</v>
      </c>
      <c r="V33" s="21">
        <v>42</v>
      </c>
      <c r="W33" s="21">
        <v>1</v>
      </c>
      <c r="X33" s="22"/>
    </row>
    <row r="34" spans="1:24" s="1" customFormat="1" ht="32" customHeight="1" x14ac:dyDescent="0.3">
      <c r="A34" s="23" t="s">
        <v>23</v>
      </c>
      <c r="B34" s="23" t="s">
        <v>112</v>
      </c>
      <c r="C34" s="27" t="s">
        <v>113</v>
      </c>
      <c r="D34" s="51"/>
      <c r="E34" s="31" t="str">
        <f>HYPERLINK("https://www.google.ru/search?q=NA4I7F176&amp;newwindow=1&amp;tbm=isch","Еще фото")</f>
        <v>Еще фото</v>
      </c>
      <c r="F34" s="13"/>
      <c r="G34" s="23" t="s">
        <v>114</v>
      </c>
      <c r="H34" s="23" t="s">
        <v>27</v>
      </c>
      <c r="I34" s="23" t="s">
        <v>108</v>
      </c>
      <c r="J34" s="14" t="s">
        <v>29</v>
      </c>
      <c r="K34" s="15" t="s">
        <v>30</v>
      </c>
      <c r="L34" s="48"/>
      <c r="M34" s="14"/>
      <c r="N34" s="14" t="s">
        <v>116</v>
      </c>
      <c r="O34" s="14"/>
      <c r="P34" s="15" t="s">
        <v>117</v>
      </c>
      <c r="Q34" s="16">
        <v>13599</v>
      </c>
      <c r="R34" s="17">
        <v>62.51</v>
      </c>
      <c r="S34" s="18">
        <v>5862.4355000000005</v>
      </c>
      <c r="T34" s="19" t="s">
        <v>34</v>
      </c>
      <c r="U34" s="20" t="s">
        <v>118</v>
      </c>
      <c r="V34" s="21">
        <v>44</v>
      </c>
      <c r="W34" s="21">
        <v>1</v>
      </c>
      <c r="X34" s="22"/>
    </row>
    <row r="35" spans="1:24" s="1" customFormat="1" ht="108" customHeight="1" x14ac:dyDescent="0.3">
      <c r="A35" s="11" t="s">
        <v>23</v>
      </c>
      <c r="B35" s="11" t="s">
        <v>119</v>
      </c>
      <c r="C35" s="12" t="s">
        <v>120</v>
      </c>
      <c r="D35" s="24"/>
      <c r="E35" s="31" t="str">
        <f>HYPERLINK("https://www.google.ru/search?q=NA4FWACW002&amp;newwindow=1&amp;tbm=isch","Еще фото")</f>
        <v>Еще фото</v>
      </c>
      <c r="F35" s="13"/>
      <c r="G35" s="11" t="s">
        <v>114</v>
      </c>
      <c r="H35" s="11" t="s">
        <v>27</v>
      </c>
      <c r="I35" s="14" t="s">
        <v>108</v>
      </c>
      <c r="J35" s="14" t="s">
        <v>29</v>
      </c>
      <c r="K35" s="15" t="s">
        <v>30</v>
      </c>
      <c r="L35" s="14" t="s">
        <v>121</v>
      </c>
      <c r="M35" s="14" t="s">
        <v>95</v>
      </c>
      <c r="N35" s="14" t="s">
        <v>122</v>
      </c>
      <c r="O35" s="14"/>
      <c r="P35" s="15" t="s">
        <v>123</v>
      </c>
      <c r="Q35" s="16">
        <v>10390</v>
      </c>
      <c r="R35" s="17">
        <v>50.91</v>
      </c>
      <c r="S35" s="18">
        <v>5864.9884999999995</v>
      </c>
      <c r="T35" s="19" t="s">
        <v>34</v>
      </c>
      <c r="U35" s="20" t="s">
        <v>36</v>
      </c>
      <c r="V35" s="21">
        <v>40</v>
      </c>
      <c r="W35" s="21">
        <v>1</v>
      </c>
      <c r="X35" s="22"/>
    </row>
    <row r="36" spans="1:24" s="1" customFormat="1" ht="35" customHeight="1" x14ac:dyDescent="0.3">
      <c r="A36" s="11" t="s">
        <v>23</v>
      </c>
      <c r="B36" s="11" t="s">
        <v>124</v>
      </c>
      <c r="C36" s="12" t="s">
        <v>125</v>
      </c>
      <c r="D36" s="49"/>
      <c r="E36" s="31" t="str">
        <f>HYPERLINK("https://www.google.ru/search?q=NA4H6SCV002&amp;newwindow=1&amp;tbm=isch","Еще фото")</f>
        <v>Еще фото</v>
      </c>
      <c r="F36" s="13"/>
      <c r="G36" s="11" t="s">
        <v>98</v>
      </c>
      <c r="H36" s="11" t="s">
        <v>27</v>
      </c>
      <c r="I36" s="14" t="s">
        <v>108</v>
      </c>
      <c r="J36" s="14" t="s">
        <v>29</v>
      </c>
      <c r="K36" s="15" t="s">
        <v>30</v>
      </c>
      <c r="L36" s="47" t="s">
        <v>126</v>
      </c>
      <c r="M36" s="14"/>
      <c r="N36" s="14" t="s">
        <v>122</v>
      </c>
      <c r="O36" s="14"/>
      <c r="P36" s="15" t="s">
        <v>127</v>
      </c>
      <c r="Q36" s="16">
        <v>17999</v>
      </c>
      <c r="R36" s="17">
        <v>50</v>
      </c>
      <c r="S36" s="18">
        <v>10349.424999999999</v>
      </c>
      <c r="T36" s="19" t="s">
        <v>34</v>
      </c>
      <c r="U36" s="20" t="s">
        <v>36</v>
      </c>
      <c r="V36" s="21">
        <v>40</v>
      </c>
      <c r="W36" s="21">
        <v>3</v>
      </c>
      <c r="X36" s="22"/>
    </row>
    <row r="37" spans="1:24" s="1" customFormat="1" ht="35" customHeight="1" x14ac:dyDescent="0.3">
      <c r="A37" s="23" t="s">
        <v>23</v>
      </c>
      <c r="B37" s="23" t="s">
        <v>124</v>
      </c>
      <c r="C37" s="12" t="s">
        <v>125</v>
      </c>
      <c r="D37" s="50"/>
      <c r="E37" s="31" t="str">
        <f>HYPERLINK("https://www.google.ru/search?q=NA4H6SCV002&amp;newwindow=1&amp;tbm=isch","Еще фото")</f>
        <v>Еще фото</v>
      </c>
      <c r="F37" s="13"/>
      <c r="G37" s="23" t="s">
        <v>98</v>
      </c>
      <c r="H37" s="23" t="s">
        <v>27</v>
      </c>
      <c r="I37" s="23" t="s">
        <v>108</v>
      </c>
      <c r="J37" s="14" t="s">
        <v>29</v>
      </c>
      <c r="K37" s="15" t="s">
        <v>30</v>
      </c>
      <c r="L37" s="52"/>
      <c r="M37" s="14"/>
      <c r="N37" s="14" t="s">
        <v>122</v>
      </c>
      <c r="O37" s="14"/>
      <c r="P37" s="15" t="s">
        <v>127</v>
      </c>
      <c r="Q37" s="16">
        <v>17999</v>
      </c>
      <c r="R37" s="17">
        <v>50</v>
      </c>
      <c r="S37" s="18">
        <v>10349.424999999999</v>
      </c>
      <c r="T37" s="19" t="s">
        <v>34</v>
      </c>
      <c r="U37" s="20" t="s">
        <v>59</v>
      </c>
      <c r="V37" s="21">
        <v>41</v>
      </c>
      <c r="W37" s="21">
        <v>1</v>
      </c>
      <c r="X37" s="22"/>
    </row>
    <row r="38" spans="1:24" s="1" customFormat="1" ht="37.049999999999997" customHeight="1" x14ac:dyDescent="0.3">
      <c r="A38" s="23" t="s">
        <v>23</v>
      </c>
      <c r="B38" s="23" t="s">
        <v>124</v>
      </c>
      <c r="C38" s="12" t="s">
        <v>125</v>
      </c>
      <c r="D38" s="51"/>
      <c r="E38" s="31" t="str">
        <f>HYPERLINK("https://www.google.ru/search?q=NA4H6SCV002&amp;newwindow=1&amp;tbm=isch","Еще фото")</f>
        <v>Еще фото</v>
      </c>
      <c r="F38" s="13"/>
      <c r="G38" s="23" t="s">
        <v>98</v>
      </c>
      <c r="H38" s="23" t="s">
        <v>27</v>
      </c>
      <c r="I38" s="23" t="s">
        <v>108</v>
      </c>
      <c r="J38" s="14" t="s">
        <v>29</v>
      </c>
      <c r="K38" s="15" t="s">
        <v>30</v>
      </c>
      <c r="L38" s="48"/>
      <c r="M38" s="14"/>
      <c r="N38" s="14" t="s">
        <v>122</v>
      </c>
      <c r="O38" s="14"/>
      <c r="P38" s="15" t="s">
        <v>127</v>
      </c>
      <c r="Q38" s="16">
        <v>17999</v>
      </c>
      <c r="R38" s="17">
        <v>50</v>
      </c>
      <c r="S38" s="18">
        <v>10349.424999999999</v>
      </c>
      <c r="T38" s="19" t="s">
        <v>34</v>
      </c>
      <c r="U38" s="20" t="s">
        <v>43</v>
      </c>
      <c r="V38" s="21">
        <v>43</v>
      </c>
      <c r="W38" s="21">
        <v>1</v>
      </c>
      <c r="X38" s="22"/>
    </row>
    <row r="39" spans="1:24" s="1" customFormat="1" ht="21" customHeight="1" x14ac:dyDescent="0.3">
      <c r="A39" s="11" t="s">
        <v>23</v>
      </c>
      <c r="B39" s="11" t="s">
        <v>128</v>
      </c>
      <c r="C39" s="26" t="s">
        <v>129</v>
      </c>
      <c r="D39" s="49"/>
      <c r="E39" s="31" t="str">
        <f>HYPERLINK("https://www.google.ru/search?q=NA4HLHB3A&amp;newwindow=1&amp;tbm=isch","Еще фото")</f>
        <v>Еще фото</v>
      </c>
      <c r="F39" s="13"/>
      <c r="G39" s="11" t="s">
        <v>114</v>
      </c>
      <c r="H39" s="11" t="s">
        <v>27</v>
      </c>
      <c r="I39" s="14" t="s">
        <v>108</v>
      </c>
      <c r="J39" s="14" t="s">
        <v>29</v>
      </c>
      <c r="K39" s="15" t="s">
        <v>30</v>
      </c>
      <c r="L39" s="47" t="s">
        <v>130</v>
      </c>
      <c r="M39" s="14" t="s">
        <v>95</v>
      </c>
      <c r="N39" s="14" t="s">
        <v>116</v>
      </c>
      <c r="O39" s="14"/>
      <c r="P39" s="15" t="s">
        <v>131</v>
      </c>
      <c r="Q39" s="16">
        <v>12399</v>
      </c>
      <c r="R39" s="17">
        <v>50</v>
      </c>
      <c r="S39" s="18">
        <v>7129.4249999999993</v>
      </c>
      <c r="T39" s="19" t="s">
        <v>34</v>
      </c>
      <c r="U39" s="20" t="s">
        <v>35</v>
      </c>
      <c r="V39" s="21">
        <v>39</v>
      </c>
      <c r="W39" s="21">
        <v>4</v>
      </c>
      <c r="X39" s="22"/>
    </row>
    <row r="40" spans="1:24" s="1" customFormat="1" ht="21" customHeight="1" x14ac:dyDescent="0.3">
      <c r="A40" s="23" t="s">
        <v>23</v>
      </c>
      <c r="B40" s="23" t="s">
        <v>128</v>
      </c>
      <c r="C40" s="27" t="s">
        <v>129</v>
      </c>
      <c r="D40" s="50"/>
      <c r="E40" s="31" t="str">
        <f>HYPERLINK("https://www.google.ru/search?q=NA4HLHB3A&amp;newwindow=1&amp;tbm=isch","Еще фото")</f>
        <v>Еще фото</v>
      </c>
      <c r="F40" s="13"/>
      <c r="G40" s="23" t="s">
        <v>114</v>
      </c>
      <c r="H40" s="23" t="s">
        <v>27</v>
      </c>
      <c r="I40" s="23" t="s">
        <v>108</v>
      </c>
      <c r="J40" s="14" t="s">
        <v>29</v>
      </c>
      <c r="K40" s="15" t="s">
        <v>30</v>
      </c>
      <c r="L40" s="52"/>
      <c r="M40" s="14" t="s">
        <v>95</v>
      </c>
      <c r="N40" s="14" t="s">
        <v>116</v>
      </c>
      <c r="O40" s="14"/>
      <c r="P40" s="15" t="s">
        <v>131</v>
      </c>
      <c r="Q40" s="16">
        <v>12399</v>
      </c>
      <c r="R40" s="17">
        <v>50</v>
      </c>
      <c r="S40" s="18">
        <v>7129.4249999999993</v>
      </c>
      <c r="T40" s="19" t="s">
        <v>34</v>
      </c>
      <c r="U40" s="20" t="s">
        <v>36</v>
      </c>
      <c r="V40" s="21">
        <v>40</v>
      </c>
      <c r="W40" s="21">
        <v>4</v>
      </c>
      <c r="X40" s="22"/>
    </row>
    <row r="41" spans="1:24" s="1" customFormat="1" ht="21" customHeight="1" x14ac:dyDescent="0.3">
      <c r="A41" s="23" t="s">
        <v>23</v>
      </c>
      <c r="B41" s="23" t="s">
        <v>128</v>
      </c>
      <c r="C41" s="27" t="s">
        <v>129</v>
      </c>
      <c r="D41" s="50"/>
      <c r="E41" s="31" t="str">
        <f>HYPERLINK("https://www.google.ru/search?q=NA4HLHB3A&amp;newwindow=1&amp;tbm=isch","Еще фото")</f>
        <v>Еще фото</v>
      </c>
      <c r="F41" s="13"/>
      <c r="G41" s="23" t="s">
        <v>114</v>
      </c>
      <c r="H41" s="23" t="s">
        <v>27</v>
      </c>
      <c r="I41" s="23" t="s">
        <v>108</v>
      </c>
      <c r="J41" s="14" t="s">
        <v>29</v>
      </c>
      <c r="K41" s="15" t="s">
        <v>30</v>
      </c>
      <c r="L41" s="52"/>
      <c r="M41" s="14" t="s">
        <v>95</v>
      </c>
      <c r="N41" s="14" t="s">
        <v>116</v>
      </c>
      <c r="O41" s="14"/>
      <c r="P41" s="15" t="s">
        <v>131</v>
      </c>
      <c r="Q41" s="16">
        <v>12399</v>
      </c>
      <c r="R41" s="17">
        <v>50</v>
      </c>
      <c r="S41" s="18">
        <v>7129.4249999999993</v>
      </c>
      <c r="T41" s="19" t="s">
        <v>34</v>
      </c>
      <c r="U41" s="20" t="s">
        <v>59</v>
      </c>
      <c r="V41" s="21">
        <v>41</v>
      </c>
      <c r="W41" s="21">
        <v>2</v>
      </c>
      <c r="X41" s="22"/>
    </row>
    <row r="42" spans="1:24" s="1" customFormat="1" ht="21" customHeight="1" x14ac:dyDescent="0.3">
      <c r="A42" s="23" t="s">
        <v>23</v>
      </c>
      <c r="B42" s="23" t="s">
        <v>128</v>
      </c>
      <c r="C42" s="27" t="s">
        <v>129</v>
      </c>
      <c r="D42" s="50"/>
      <c r="E42" s="31" t="str">
        <f>HYPERLINK("https://www.google.ru/search?q=NA4HLHB3A&amp;newwindow=1&amp;tbm=isch","Еще фото")</f>
        <v>Еще фото</v>
      </c>
      <c r="F42" s="13"/>
      <c r="G42" s="23" t="s">
        <v>114</v>
      </c>
      <c r="H42" s="23" t="s">
        <v>27</v>
      </c>
      <c r="I42" s="23" t="s">
        <v>108</v>
      </c>
      <c r="J42" s="14" t="s">
        <v>29</v>
      </c>
      <c r="K42" s="15" t="s">
        <v>30</v>
      </c>
      <c r="L42" s="52"/>
      <c r="M42" s="14" t="s">
        <v>95</v>
      </c>
      <c r="N42" s="14" t="s">
        <v>116</v>
      </c>
      <c r="O42" s="14"/>
      <c r="P42" s="15" t="s">
        <v>131</v>
      </c>
      <c r="Q42" s="16">
        <v>12399</v>
      </c>
      <c r="R42" s="17">
        <v>50</v>
      </c>
      <c r="S42" s="18">
        <v>7129.4249999999993</v>
      </c>
      <c r="T42" s="19" t="s">
        <v>34</v>
      </c>
      <c r="U42" s="20" t="s">
        <v>42</v>
      </c>
      <c r="V42" s="21">
        <v>42</v>
      </c>
      <c r="W42" s="21">
        <v>2</v>
      </c>
      <c r="X42" s="22"/>
    </row>
    <row r="43" spans="1:24" s="1" customFormat="1" ht="32" customHeight="1" x14ac:dyDescent="0.3">
      <c r="A43" s="23" t="s">
        <v>23</v>
      </c>
      <c r="B43" s="23" t="s">
        <v>128</v>
      </c>
      <c r="C43" s="27" t="s">
        <v>129</v>
      </c>
      <c r="D43" s="51"/>
      <c r="E43" s="31" t="str">
        <f>HYPERLINK("https://www.google.ru/search?q=NA4HLHB3A&amp;newwindow=1&amp;tbm=isch","Еще фото")</f>
        <v>Еще фото</v>
      </c>
      <c r="F43" s="13"/>
      <c r="G43" s="23" t="s">
        <v>114</v>
      </c>
      <c r="H43" s="23" t="s">
        <v>27</v>
      </c>
      <c r="I43" s="23" t="s">
        <v>108</v>
      </c>
      <c r="J43" s="14" t="s">
        <v>29</v>
      </c>
      <c r="K43" s="15" t="s">
        <v>30</v>
      </c>
      <c r="L43" s="48"/>
      <c r="M43" s="14" t="s">
        <v>95</v>
      </c>
      <c r="N43" s="14" t="s">
        <v>116</v>
      </c>
      <c r="O43" s="14"/>
      <c r="P43" s="15" t="s">
        <v>131</v>
      </c>
      <c r="Q43" s="16">
        <v>12399</v>
      </c>
      <c r="R43" s="17">
        <v>50</v>
      </c>
      <c r="S43" s="18">
        <v>7129.4249999999993</v>
      </c>
      <c r="T43" s="19" t="s">
        <v>34</v>
      </c>
      <c r="U43" s="20" t="s">
        <v>43</v>
      </c>
      <c r="V43" s="21">
        <v>43</v>
      </c>
      <c r="W43" s="21">
        <v>3</v>
      </c>
      <c r="X43" s="22"/>
    </row>
    <row r="44" spans="1:24" s="1" customFormat="1" ht="26" customHeight="1" x14ac:dyDescent="0.3">
      <c r="A44" s="11" t="s">
        <v>23</v>
      </c>
      <c r="B44" s="11" t="s">
        <v>128</v>
      </c>
      <c r="C44" s="12" t="s">
        <v>132</v>
      </c>
      <c r="D44" s="49"/>
      <c r="E44" s="31" t="str">
        <f>HYPERLINK("https://www.google.ru/search?q=NA4HLI041&amp;newwindow=1&amp;tbm=isch","Еще фото")</f>
        <v>Еще фото</v>
      </c>
      <c r="F44" s="13"/>
      <c r="G44" s="11" t="s">
        <v>114</v>
      </c>
      <c r="H44" s="11" t="s">
        <v>27</v>
      </c>
      <c r="I44" s="14" t="s">
        <v>108</v>
      </c>
      <c r="J44" s="14" t="s">
        <v>29</v>
      </c>
      <c r="K44" s="15" t="s">
        <v>30</v>
      </c>
      <c r="L44" s="47" t="s">
        <v>130</v>
      </c>
      <c r="M44" s="14" t="s">
        <v>95</v>
      </c>
      <c r="N44" s="14" t="s">
        <v>40</v>
      </c>
      <c r="O44" s="14"/>
      <c r="P44" s="15" t="s">
        <v>131</v>
      </c>
      <c r="Q44" s="16">
        <v>12399</v>
      </c>
      <c r="R44" s="17">
        <v>50</v>
      </c>
      <c r="S44" s="18">
        <v>7129.4249999999993</v>
      </c>
      <c r="T44" s="19" t="s">
        <v>34</v>
      </c>
      <c r="U44" s="20" t="s">
        <v>35</v>
      </c>
      <c r="V44" s="21">
        <v>39</v>
      </c>
      <c r="W44" s="21">
        <v>4</v>
      </c>
      <c r="X44" s="22"/>
    </row>
    <row r="45" spans="1:24" s="1" customFormat="1" ht="26" customHeight="1" x14ac:dyDescent="0.3">
      <c r="A45" s="23" t="s">
        <v>23</v>
      </c>
      <c r="B45" s="23" t="s">
        <v>128</v>
      </c>
      <c r="C45" s="12" t="s">
        <v>132</v>
      </c>
      <c r="D45" s="50"/>
      <c r="E45" s="31" t="str">
        <f>HYPERLINK("https://www.google.ru/search?q=NA4HLI041&amp;newwindow=1&amp;tbm=isch","Еще фото")</f>
        <v>Еще фото</v>
      </c>
      <c r="F45" s="13"/>
      <c r="G45" s="23" t="s">
        <v>114</v>
      </c>
      <c r="H45" s="23" t="s">
        <v>27</v>
      </c>
      <c r="I45" s="23" t="s">
        <v>108</v>
      </c>
      <c r="J45" s="14" t="s">
        <v>29</v>
      </c>
      <c r="K45" s="15" t="s">
        <v>30</v>
      </c>
      <c r="L45" s="52"/>
      <c r="M45" s="14" t="s">
        <v>95</v>
      </c>
      <c r="N45" s="14" t="s">
        <v>40</v>
      </c>
      <c r="O45" s="14"/>
      <c r="P45" s="15" t="s">
        <v>131</v>
      </c>
      <c r="Q45" s="16">
        <v>12399</v>
      </c>
      <c r="R45" s="17">
        <v>50</v>
      </c>
      <c r="S45" s="18">
        <v>7129.4249999999993</v>
      </c>
      <c r="T45" s="19" t="s">
        <v>34</v>
      </c>
      <c r="U45" s="20" t="s">
        <v>36</v>
      </c>
      <c r="V45" s="21">
        <v>40</v>
      </c>
      <c r="W45" s="21">
        <v>3</v>
      </c>
      <c r="X45" s="22"/>
    </row>
    <row r="46" spans="1:24" s="1" customFormat="1" ht="26" customHeight="1" x14ac:dyDescent="0.3">
      <c r="A46" s="23" t="s">
        <v>23</v>
      </c>
      <c r="B46" s="23" t="s">
        <v>128</v>
      </c>
      <c r="C46" s="12" t="s">
        <v>132</v>
      </c>
      <c r="D46" s="50"/>
      <c r="E46" s="31" t="str">
        <f>HYPERLINK("https://www.google.ru/search?q=NA4HLI041&amp;newwindow=1&amp;tbm=isch","Еще фото")</f>
        <v>Еще фото</v>
      </c>
      <c r="F46" s="13"/>
      <c r="G46" s="23" t="s">
        <v>114</v>
      </c>
      <c r="H46" s="23" t="s">
        <v>27</v>
      </c>
      <c r="I46" s="23" t="s">
        <v>108</v>
      </c>
      <c r="J46" s="14" t="s">
        <v>29</v>
      </c>
      <c r="K46" s="15" t="s">
        <v>30</v>
      </c>
      <c r="L46" s="52"/>
      <c r="M46" s="14" t="s">
        <v>95</v>
      </c>
      <c r="N46" s="14" t="s">
        <v>40</v>
      </c>
      <c r="O46" s="14"/>
      <c r="P46" s="15" t="s">
        <v>131</v>
      </c>
      <c r="Q46" s="16">
        <v>12399</v>
      </c>
      <c r="R46" s="17">
        <v>50</v>
      </c>
      <c r="S46" s="18">
        <v>7129.4249999999993</v>
      </c>
      <c r="T46" s="19" t="s">
        <v>34</v>
      </c>
      <c r="U46" s="20" t="s">
        <v>59</v>
      </c>
      <c r="V46" s="21">
        <v>41</v>
      </c>
      <c r="W46" s="21">
        <v>5</v>
      </c>
      <c r="X46" s="22"/>
    </row>
    <row r="47" spans="1:24" s="1" customFormat="1" ht="26" customHeight="1" x14ac:dyDescent="0.3">
      <c r="A47" s="23" t="s">
        <v>23</v>
      </c>
      <c r="B47" s="23" t="s">
        <v>128</v>
      </c>
      <c r="C47" s="12" t="s">
        <v>132</v>
      </c>
      <c r="D47" s="51"/>
      <c r="E47" s="31" t="str">
        <f>HYPERLINK("https://www.google.ru/search?q=NA4HLI041&amp;newwindow=1&amp;tbm=isch","Еще фото")</f>
        <v>Еще фото</v>
      </c>
      <c r="F47" s="13"/>
      <c r="G47" s="23" t="s">
        <v>114</v>
      </c>
      <c r="H47" s="23" t="s">
        <v>27</v>
      </c>
      <c r="I47" s="23" t="s">
        <v>108</v>
      </c>
      <c r="J47" s="14" t="s">
        <v>29</v>
      </c>
      <c r="K47" s="15" t="s">
        <v>30</v>
      </c>
      <c r="L47" s="48"/>
      <c r="M47" s="14" t="s">
        <v>95</v>
      </c>
      <c r="N47" s="14" t="s">
        <v>40</v>
      </c>
      <c r="O47" s="14"/>
      <c r="P47" s="15" t="s">
        <v>131</v>
      </c>
      <c r="Q47" s="16">
        <v>12399</v>
      </c>
      <c r="R47" s="17">
        <v>50</v>
      </c>
      <c r="S47" s="18">
        <v>7129.4249999999993</v>
      </c>
      <c r="T47" s="19" t="s">
        <v>34</v>
      </c>
      <c r="U47" s="20" t="s">
        <v>42</v>
      </c>
      <c r="V47" s="21">
        <v>42</v>
      </c>
      <c r="W47" s="21">
        <v>3</v>
      </c>
      <c r="X47" s="22"/>
    </row>
    <row r="48" spans="1:24" s="1" customFormat="1" ht="52.05" customHeight="1" x14ac:dyDescent="0.3">
      <c r="A48" s="11" t="s">
        <v>23</v>
      </c>
      <c r="B48" s="11" t="s">
        <v>133</v>
      </c>
      <c r="C48" s="12" t="s">
        <v>134</v>
      </c>
      <c r="D48" s="45"/>
      <c r="E48" s="31" t="str">
        <f>HYPERLINK("https://www.google.ru/search?q=NA4HVIZ28&amp;newwindow=1&amp;tbm=isch","Еще фото")</f>
        <v>Еще фото</v>
      </c>
      <c r="F48" s="13"/>
      <c r="G48" s="11" t="s">
        <v>98</v>
      </c>
      <c r="H48" s="11" t="s">
        <v>27</v>
      </c>
      <c r="I48" s="14" t="s">
        <v>108</v>
      </c>
      <c r="J48" s="14" t="s">
        <v>29</v>
      </c>
      <c r="K48" s="15" t="s">
        <v>30</v>
      </c>
      <c r="L48" s="47" t="s">
        <v>135</v>
      </c>
      <c r="M48" s="14"/>
      <c r="N48" s="14" t="s">
        <v>57</v>
      </c>
      <c r="O48" s="14"/>
      <c r="P48" s="15" t="s">
        <v>136</v>
      </c>
      <c r="Q48" s="16">
        <v>17999</v>
      </c>
      <c r="R48" s="17">
        <v>50</v>
      </c>
      <c r="S48" s="18">
        <v>10349.424999999999</v>
      </c>
      <c r="T48" s="19" t="s">
        <v>34</v>
      </c>
      <c r="U48" s="20" t="s">
        <v>36</v>
      </c>
      <c r="V48" s="21">
        <v>40</v>
      </c>
      <c r="W48" s="21">
        <v>2</v>
      </c>
      <c r="X48" s="22"/>
    </row>
    <row r="49" spans="1:24" s="1" customFormat="1" ht="61.05" customHeight="1" x14ac:dyDescent="0.3">
      <c r="A49" s="23" t="s">
        <v>23</v>
      </c>
      <c r="B49" s="23" t="s">
        <v>133</v>
      </c>
      <c r="C49" s="12" t="s">
        <v>134</v>
      </c>
      <c r="D49" s="46"/>
      <c r="E49" s="31" t="str">
        <f>HYPERLINK("https://www.google.ru/search?q=NA4HVIZ28&amp;newwindow=1&amp;tbm=isch","Еще фото")</f>
        <v>Еще фото</v>
      </c>
      <c r="F49" s="13"/>
      <c r="G49" s="23" t="s">
        <v>98</v>
      </c>
      <c r="H49" s="23" t="s">
        <v>27</v>
      </c>
      <c r="I49" s="23" t="s">
        <v>108</v>
      </c>
      <c r="J49" s="14" t="s">
        <v>29</v>
      </c>
      <c r="K49" s="15" t="s">
        <v>30</v>
      </c>
      <c r="L49" s="48"/>
      <c r="M49" s="14"/>
      <c r="N49" s="14" t="s">
        <v>57</v>
      </c>
      <c r="O49" s="14"/>
      <c r="P49" s="15" t="s">
        <v>136</v>
      </c>
      <c r="Q49" s="16">
        <v>17999</v>
      </c>
      <c r="R49" s="17">
        <v>50</v>
      </c>
      <c r="S49" s="18">
        <v>10349.424999999999</v>
      </c>
      <c r="T49" s="19" t="s">
        <v>34</v>
      </c>
      <c r="U49" s="20" t="s">
        <v>59</v>
      </c>
      <c r="V49" s="21">
        <v>41</v>
      </c>
      <c r="W49" s="21">
        <v>1</v>
      </c>
      <c r="X49" s="22"/>
    </row>
    <row r="50" spans="1:24" s="1" customFormat="1" ht="108" customHeight="1" x14ac:dyDescent="0.3">
      <c r="A50" s="11" t="s">
        <v>23</v>
      </c>
      <c r="B50" s="11" t="s">
        <v>137</v>
      </c>
      <c r="C50" s="12" t="s">
        <v>138</v>
      </c>
      <c r="D50" s="24"/>
      <c r="E50" s="31" t="str">
        <f>HYPERLINK("https://www.google.ru/search?q=NA4HVPNC1&amp;newwindow=1&amp;tbm=isch","Еще фото")</f>
        <v>Еще фото</v>
      </c>
      <c r="F50" s="13"/>
      <c r="G50" s="11" t="s">
        <v>98</v>
      </c>
      <c r="H50" s="11" t="s">
        <v>27</v>
      </c>
      <c r="I50" s="14" t="s">
        <v>108</v>
      </c>
      <c r="J50" s="14" t="s">
        <v>29</v>
      </c>
      <c r="K50" s="15" t="s">
        <v>30</v>
      </c>
      <c r="L50" s="14" t="s">
        <v>139</v>
      </c>
      <c r="M50" s="14"/>
      <c r="N50" s="14" t="s">
        <v>140</v>
      </c>
      <c r="O50" s="14"/>
      <c r="P50" s="15" t="s">
        <v>141</v>
      </c>
      <c r="Q50" s="16">
        <v>15099</v>
      </c>
      <c r="R50" s="17">
        <v>50</v>
      </c>
      <c r="S50" s="18">
        <v>8681.9249999999993</v>
      </c>
      <c r="T50" s="19" t="s">
        <v>34</v>
      </c>
      <c r="U50" s="20" t="s">
        <v>59</v>
      </c>
      <c r="V50" s="21">
        <v>41</v>
      </c>
      <c r="W50" s="21">
        <v>2</v>
      </c>
      <c r="X50" s="22"/>
    </row>
    <row r="51" spans="1:24" s="1" customFormat="1" ht="108" customHeight="1" x14ac:dyDescent="0.3">
      <c r="A51" s="11" t="s">
        <v>23</v>
      </c>
      <c r="B51" s="11" t="s">
        <v>142</v>
      </c>
      <c r="C51" s="12" t="s">
        <v>143</v>
      </c>
      <c r="D51" s="24"/>
      <c r="E51" s="31" t="str">
        <f>HYPERLINK("https://www.google.ru/search?q=NA4IJQW0B&amp;newwindow=1&amp;tbm=isch","Еще фото")</f>
        <v>Еще фото</v>
      </c>
      <c r="F51" s="13"/>
      <c r="G51" s="11" t="s">
        <v>98</v>
      </c>
      <c r="H51" s="11" t="s">
        <v>27</v>
      </c>
      <c r="I51" s="14" t="s">
        <v>108</v>
      </c>
      <c r="J51" s="14" t="s">
        <v>29</v>
      </c>
      <c r="K51" s="15" t="s">
        <v>30</v>
      </c>
      <c r="L51" s="14" t="s">
        <v>144</v>
      </c>
      <c r="M51" s="14"/>
      <c r="N51" s="14" t="s">
        <v>32</v>
      </c>
      <c r="O51" s="14"/>
      <c r="P51" s="15" t="s">
        <v>145</v>
      </c>
      <c r="Q51" s="16">
        <v>17999</v>
      </c>
      <c r="R51" s="17">
        <v>50</v>
      </c>
      <c r="S51" s="18">
        <v>10349.424999999999</v>
      </c>
      <c r="T51" s="19" t="s">
        <v>34</v>
      </c>
      <c r="U51" s="20" t="s">
        <v>59</v>
      </c>
      <c r="V51" s="21">
        <v>41</v>
      </c>
      <c r="W51" s="21">
        <v>1</v>
      </c>
      <c r="X51" s="22"/>
    </row>
    <row r="52" spans="1:24" s="1" customFormat="1" ht="35" customHeight="1" x14ac:dyDescent="0.3">
      <c r="A52" s="11" t="s">
        <v>23</v>
      </c>
      <c r="B52" s="11" t="s">
        <v>146</v>
      </c>
      <c r="C52" s="12" t="s">
        <v>147</v>
      </c>
      <c r="D52" s="49"/>
      <c r="E52" s="31" t="str">
        <f>HYPERLINK("https://www.google.ru/search?q=NA4IJY02U&amp;newwindow=1&amp;tbm=isch","Еще фото")</f>
        <v>Еще фото</v>
      </c>
      <c r="F52" s="13"/>
      <c r="G52" s="11" t="s">
        <v>98</v>
      </c>
      <c r="H52" s="11" t="s">
        <v>27</v>
      </c>
      <c r="I52" s="14" t="s">
        <v>108</v>
      </c>
      <c r="J52" s="14" t="s">
        <v>29</v>
      </c>
      <c r="K52" s="15" t="s">
        <v>50</v>
      </c>
      <c r="L52" s="47" t="s">
        <v>148</v>
      </c>
      <c r="M52" s="14"/>
      <c r="N52" s="14" t="s">
        <v>149</v>
      </c>
      <c r="O52" s="14"/>
      <c r="P52" s="15" t="s">
        <v>150</v>
      </c>
      <c r="Q52" s="16">
        <v>14999</v>
      </c>
      <c r="R52" s="17">
        <v>50</v>
      </c>
      <c r="S52" s="18">
        <v>8624.4249999999993</v>
      </c>
      <c r="T52" s="19" t="s">
        <v>34</v>
      </c>
      <c r="U52" s="20" t="s">
        <v>151</v>
      </c>
      <c r="V52" s="21">
        <v>36</v>
      </c>
      <c r="W52" s="21">
        <v>1</v>
      </c>
      <c r="X52" s="22"/>
    </row>
    <row r="53" spans="1:24" s="1" customFormat="1" ht="35" customHeight="1" x14ac:dyDescent="0.3">
      <c r="A53" s="23" t="s">
        <v>23</v>
      </c>
      <c r="B53" s="23" t="s">
        <v>146</v>
      </c>
      <c r="C53" s="12" t="s">
        <v>147</v>
      </c>
      <c r="D53" s="50"/>
      <c r="E53" s="31" t="str">
        <f>HYPERLINK("https://www.google.ru/search?q=NA4IJY02U&amp;newwindow=1&amp;tbm=isch","Еще фото")</f>
        <v>Еще фото</v>
      </c>
      <c r="F53" s="13"/>
      <c r="G53" s="23" t="s">
        <v>98</v>
      </c>
      <c r="H53" s="23" t="s">
        <v>27</v>
      </c>
      <c r="I53" s="23" t="s">
        <v>108</v>
      </c>
      <c r="J53" s="14" t="s">
        <v>29</v>
      </c>
      <c r="K53" s="15" t="s">
        <v>50</v>
      </c>
      <c r="L53" s="52"/>
      <c r="M53" s="14"/>
      <c r="N53" s="14" t="s">
        <v>149</v>
      </c>
      <c r="O53" s="14"/>
      <c r="P53" s="15" t="s">
        <v>150</v>
      </c>
      <c r="Q53" s="16">
        <v>14999</v>
      </c>
      <c r="R53" s="17">
        <v>50</v>
      </c>
      <c r="S53" s="18">
        <v>8624.4249999999993</v>
      </c>
      <c r="T53" s="19" t="s">
        <v>34</v>
      </c>
      <c r="U53" s="20" t="s">
        <v>35</v>
      </c>
      <c r="V53" s="21">
        <v>37</v>
      </c>
      <c r="W53" s="21">
        <v>1</v>
      </c>
      <c r="X53" s="22"/>
    </row>
    <row r="54" spans="1:24" s="1" customFormat="1" ht="37.049999999999997" customHeight="1" x14ac:dyDescent="0.3">
      <c r="A54" s="23" t="s">
        <v>23</v>
      </c>
      <c r="B54" s="23" t="s">
        <v>146</v>
      </c>
      <c r="C54" s="12" t="s">
        <v>147</v>
      </c>
      <c r="D54" s="51"/>
      <c r="E54" s="31" t="str">
        <f>HYPERLINK("https://www.google.ru/search?q=NA4IJY02U&amp;newwindow=1&amp;tbm=isch","Еще фото")</f>
        <v>Еще фото</v>
      </c>
      <c r="F54" s="13"/>
      <c r="G54" s="23" t="s">
        <v>98</v>
      </c>
      <c r="H54" s="23" t="s">
        <v>27</v>
      </c>
      <c r="I54" s="23" t="s">
        <v>108</v>
      </c>
      <c r="J54" s="14" t="s">
        <v>29</v>
      </c>
      <c r="K54" s="15" t="s">
        <v>50</v>
      </c>
      <c r="L54" s="48"/>
      <c r="M54" s="14"/>
      <c r="N54" s="14" t="s">
        <v>149</v>
      </c>
      <c r="O54" s="14"/>
      <c r="P54" s="15" t="s">
        <v>150</v>
      </c>
      <c r="Q54" s="16">
        <v>14999</v>
      </c>
      <c r="R54" s="17">
        <v>50</v>
      </c>
      <c r="S54" s="18">
        <v>8624.4249999999993</v>
      </c>
      <c r="T54" s="19" t="s">
        <v>34</v>
      </c>
      <c r="U54" s="20" t="s">
        <v>59</v>
      </c>
      <c r="V54" s="21">
        <v>39</v>
      </c>
      <c r="W54" s="21">
        <v>1</v>
      </c>
      <c r="X54" s="22"/>
    </row>
    <row r="55" spans="1:24" s="1" customFormat="1" ht="26" customHeight="1" x14ac:dyDescent="0.3">
      <c r="A55" s="11" t="s">
        <v>23</v>
      </c>
      <c r="B55" s="11" t="s">
        <v>152</v>
      </c>
      <c r="C55" s="12" t="s">
        <v>153</v>
      </c>
      <c r="D55" s="49"/>
      <c r="E55" s="31" t="str">
        <f>HYPERLINK("https://www.google.ru/search?q=NA4IKOWA1&amp;newwindow=1&amp;tbm=isch","Еще фото")</f>
        <v>Еще фото</v>
      </c>
      <c r="F55" s="13"/>
      <c r="G55" s="11" t="s">
        <v>26</v>
      </c>
      <c r="H55" s="11" t="s">
        <v>27</v>
      </c>
      <c r="I55" s="14" t="s">
        <v>108</v>
      </c>
      <c r="J55" s="14" t="s">
        <v>29</v>
      </c>
      <c r="K55" s="15" t="s">
        <v>30</v>
      </c>
      <c r="L55" s="47" t="s">
        <v>154</v>
      </c>
      <c r="M55" s="14"/>
      <c r="N55" s="14" t="s">
        <v>32</v>
      </c>
      <c r="O55" s="14"/>
      <c r="P55" s="15" t="s">
        <v>155</v>
      </c>
      <c r="Q55" s="16">
        <v>22999</v>
      </c>
      <c r="R55" s="17">
        <v>50</v>
      </c>
      <c r="S55" s="18">
        <v>13224.424999999999</v>
      </c>
      <c r="T55" s="19" t="s">
        <v>34</v>
      </c>
      <c r="U55" s="20" t="s">
        <v>35</v>
      </c>
      <c r="V55" s="21">
        <v>39</v>
      </c>
      <c r="W55" s="21">
        <v>2</v>
      </c>
      <c r="X55" s="22"/>
    </row>
    <row r="56" spans="1:24" s="1" customFormat="1" ht="26" customHeight="1" x14ac:dyDescent="0.3">
      <c r="A56" s="23" t="s">
        <v>23</v>
      </c>
      <c r="B56" s="23" t="s">
        <v>152</v>
      </c>
      <c r="C56" s="12" t="s">
        <v>153</v>
      </c>
      <c r="D56" s="50"/>
      <c r="E56" s="31" t="str">
        <f>HYPERLINK("https://www.google.ru/search?q=NA4IKOWA1&amp;newwindow=1&amp;tbm=isch","Еще фото")</f>
        <v>Еще фото</v>
      </c>
      <c r="F56" s="13"/>
      <c r="G56" s="23" t="s">
        <v>26</v>
      </c>
      <c r="H56" s="23" t="s">
        <v>27</v>
      </c>
      <c r="I56" s="23" t="s">
        <v>108</v>
      </c>
      <c r="J56" s="14" t="s">
        <v>29</v>
      </c>
      <c r="K56" s="15" t="s">
        <v>30</v>
      </c>
      <c r="L56" s="52"/>
      <c r="M56" s="14"/>
      <c r="N56" s="14" t="s">
        <v>32</v>
      </c>
      <c r="O56" s="14"/>
      <c r="P56" s="15" t="s">
        <v>155</v>
      </c>
      <c r="Q56" s="16">
        <v>22999</v>
      </c>
      <c r="R56" s="17">
        <v>50</v>
      </c>
      <c r="S56" s="18">
        <v>13224.424999999999</v>
      </c>
      <c r="T56" s="19" t="s">
        <v>34</v>
      </c>
      <c r="U56" s="20" t="s">
        <v>36</v>
      </c>
      <c r="V56" s="21">
        <v>40</v>
      </c>
      <c r="W56" s="21">
        <v>1</v>
      </c>
      <c r="X56" s="22"/>
    </row>
    <row r="57" spans="1:24" s="1" customFormat="1" ht="26" customHeight="1" x14ac:dyDescent="0.3">
      <c r="A57" s="23" t="s">
        <v>23</v>
      </c>
      <c r="B57" s="23" t="s">
        <v>152</v>
      </c>
      <c r="C57" s="12" t="s">
        <v>153</v>
      </c>
      <c r="D57" s="50"/>
      <c r="E57" s="31" t="str">
        <f>HYPERLINK("https://www.google.ru/search?q=NA4IKOWA1&amp;newwindow=1&amp;tbm=isch","Еще фото")</f>
        <v>Еще фото</v>
      </c>
      <c r="F57" s="13"/>
      <c r="G57" s="23" t="s">
        <v>26</v>
      </c>
      <c r="H57" s="23" t="s">
        <v>27</v>
      </c>
      <c r="I57" s="23" t="s">
        <v>108</v>
      </c>
      <c r="J57" s="14" t="s">
        <v>29</v>
      </c>
      <c r="K57" s="15" t="s">
        <v>30</v>
      </c>
      <c r="L57" s="52"/>
      <c r="M57" s="14"/>
      <c r="N57" s="14" t="s">
        <v>32</v>
      </c>
      <c r="O57" s="14"/>
      <c r="P57" s="15" t="s">
        <v>155</v>
      </c>
      <c r="Q57" s="16">
        <v>22999</v>
      </c>
      <c r="R57" s="17">
        <v>50</v>
      </c>
      <c r="S57" s="18">
        <v>13224.424999999999</v>
      </c>
      <c r="T57" s="19" t="s">
        <v>34</v>
      </c>
      <c r="U57" s="20" t="s">
        <v>59</v>
      </c>
      <c r="V57" s="21">
        <v>41</v>
      </c>
      <c r="W57" s="21">
        <v>6</v>
      </c>
      <c r="X57" s="22"/>
    </row>
    <row r="58" spans="1:24" s="1" customFormat="1" ht="26" customHeight="1" x14ac:dyDescent="0.3">
      <c r="A58" s="23" t="s">
        <v>23</v>
      </c>
      <c r="B58" s="23" t="s">
        <v>152</v>
      </c>
      <c r="C58" s="12" t="s">
        <v>153</v>
      </c>
      <c r="D58" s="51"/>
      <c r="E58" s="31" t="str">
        <f>HYPERLINK("https://www.google.ru/search?q=NA4IKOWA1&amp;newwindow=1&amp;tbm=isch","Еще фото")</f>
        <v>Еще фото</v>
      </c>
      <c r="F58" s="13"/>
      <c r="G58" s="23" t="s">
        <v>26</v>
      </c>
      <c r="H58" s="23" t="s">
        <v>27</v>
      </c>
      <c r="I58" s="23" t="s">
        <v>108</v>
      </c>
      <c r="J58" s="14" t="s">
        <v>29</v>
      </c>
      <c r="K58" s="15" t="s">
        <v>30</v>
      </c>
      <c r="L58" s="48"/>
      <c r="M58" s="14"/>
      <c r="N58" s="14" t="s">
        <v>32</v>
      </c>
      <c r="O58" s="14"/>
      <c r="P58" s="15" t="s">
        <v>155</v>
      </c>
      <c r="Q58" s="16">
        <v>22999</v>
      </c>
      <c r="R58" s="17">
        <v>50</v>
      </c>
      <c r="S58" s="18">
        <v>13224.424999999999</v>
      </c>
      <c r="T58" s="19" t="s">
        <v>34</v>
      </c>
      <c r="U58" s="20" t="s">
        <v>42</v>
      </c>
      <c r="V58" s="21">
        <v>42</v>
      </c>
      <c r="W58" s="21">
        <v>1</v>
      </c>
      <c r="X58" s="22"/>
    </row>
    <row r="59" spans="1:24" s="1" customFormat="1" ht="52.05" customHeight="1" x14ac:dyDescent="0.3">
      <c r="A59" s="11" t="s">
        <v>23</v>
      </c>
      <c r="B59" s="11" t="s">
        <v>156</v>
      </c>
      <c r="C59" s="12" t="s">
        <v>157</v>
      </c>
      <c r="D59" s="45"/>
      <c r="E59" s="31" t="str">
        <f>HYPERLINK("https://www.google.ru/search?q=NA4IKQWA1&amp;newwindow=1&amp;tbm=isch","Еще фото")</f>
        <v>Еще фото</v>
      </c>
      <c r="F59" s="13"/>
      <c r="G59" s="11" t="s">
        <v>26</v>
      </c>
      <c r="H59" s="11" t="s">
        <v>27</v>
      </c>
      <c r="I59" s="14" t="s">
        <v>108</v>
      </c>
      <c r="J59" s="14" t="s">
        <v>29</v>
      </c>
      <c r="K59" s="15" t="s">
        <v>30</v>
      </c>
      <c r="L59" s="47" t="s">
        <v>158</v>
      </c>
      <c r="M59" s="14"/>
      <c r="N59" s="14" t="s">
        <v>32</v>
      </c>
      <c r="O59" s="14"/>
      <c r="P59" s="15" t="s">
        <v>159</v>
      </c>
      <c r="Q59" s="16">
        <v>22999</v>
      </c>
      <c r="R59" s="17">
        <v>50</v>
      </c>
      <c r="S59" s="18">
        <v>13224.424999999999</v>
      </c>
      <c r="T59" s="19" t="s">
        <v>34</v>
      </c>
      <c r="U59" s="20" t="s">
        <v>35</v>
      </c>
      <c r="V59" s="21">
        <v>39</v>
      </c>
      <c r="W59" s="21">
        <v>1</v>
      </c>
      <c r="X59" s="22"/>
    </row>
    <row r="60" spans="1:24" s="1" customFormat="1" ht="61.05" customHeight="1" x14ac:dyDescent="0.3">
      <c r="A60" s="23" t="s">
        <v>23</v>
      </c>
      <c r="B60" s="23" t="s">
        <v>156</v>
      </c>
      <c r="C60" s="12" t="s">
        <v>157</v>
      </c>
      <c r="D60" s="46"/>
      <c r="E60" s="31" t="str">
        <f>HYPERLINK("https://www.google.ru/search?q=NA4IKQWA1&amp;newwindow=1&amp;tbm=isch","Еще фото")</f>
        <v>Еще фото</v>
      </c>
      <c r="F60" s="13"/>
      <c r="G60" s="23" t="s">
        <v>26</v>
      </c>
      <c r="H60" s="23" t="s">
        <v>27</v>
      </c>
      <c r="I60" s="23" t="s">
        <v>108</v>
      </c>
      <c r="J60" s="14" t="s">
        <v>29</v>
      </c>
      <c r="K60" s="15" t="s">
        <v>30</v>
      </c>
      <c r="L60" s="48"/>
      <c r="M60" s="14"/>
      <c r="N60" s="14" t="s">
        <v>32</v>
      </c>
      <c r="O60" s="14"/>
      <c r="P60" s="15" t="s">
        <v>159</v>
      </c>
      <c r="Q60" s="16">
        <v>22999</v>
      </c>
      <c r="R60" s="17">
        <v>50</v>
      </c>
      <c r="S60" s="18">
        <v>13224.424999999999</v>
      </c>
      <c r="T60" s="19" t="s">
        <v>34</v>
      </c>
      <c r="U60" s="20" t="s">
        <v>43</v>
      </c>
      <c r="V60" s="21">
        <v>43</v>
      </c>
      <c r="W60" s="21">
        <v>1</v>
      </c>
      <c r="X60" s="22"/>
    </row>
    <row r="61" spans="1:24" s="1" customFormat="1" ht="108" customHeight="1" x14ac:dyDescent="0.3">
      <c r="A61" s="11" t="s">
        <v>23</v>
      </c>
      <c r="B61" s="11" t="s">
        <v>124</v>
      </c>
      <c r="C61" s="12" t="s">
        <v>160</v>
      </c>
      <c r="D61" s="24"/>
      <c r="E61" s="31" t="str">
        <f>HYPERLINK("https://www.google.ru/search?q=NA4H6SCV041&amp;newwindow=1&amp;tbm=isch","Еще фото")</f>
        <v>Еще фото</v>
      </c>
      <c r="F61" s="13"/>
      <c r="G61" s="11" t="s">
        <v>98</v>
      </c>
      <c r="H61" s="11" t="s">
        <v>27</v>
      </c>
      <c r="I61" s="14" t="s">
        <v>108</v>
      </c>
      <c r="J61" s="14" t="s">
        <v>29</v>
      </c>
      <c r="K61" s="15" t="s">
        <v>30</v>
      </c>
      <c r="L61" s="14" t="s">
        <v>126</v>
      </c>
      <c r="M61" s="14"/>
      <c r="N61" s="14" t="s">
        <v>40</v>
      </c>
      <c r="O61" s="14"/>
      <c r="P61" s="15" t="s">
        <v>127</v>
      </c>
      <c r="Q61" s="16">
        <v>17999</v>
      </c>
      <c r="R61" s="17">
        <v>50</v>
      </c>
      <c r="S61" s="18">
        <v>10349.988499999999</v>
      </c>
      <c r="T61" s="19" t="s">
        <v>34</v>
      </c>
      <c r="U61" s="20" t="s">
        <v>36</v>
      </c>
      <c r="V61" s="21">
        <v>40</v>
      </c>
      <c r="W61" s="21">
        <v>2</v>
      </c>
      <c r="X61" s="22"/>
    </row>
    <row r="62" spans="1:24" s="1" customFormat="1" ht="108" customHeight="1" x14ac:dyDescent="0.3">
      <c r="A62" s="11" t="s">
        <v>23</v>
      </c>
      <c r="B62" s="11" t="s">
        <v>161</v>
      </c>
      <c r="C62" s="12" t="s">
        <v>162</v>
      </c>
      <c r="D62" s="24"/>
      <c r="E62" s="31" t="str">
        <f>HYPERLINK("https://www.google.ru/search?q=NA4H7A041&amp;newwindow=1&amp;tbm=isch","Еще фото")</f>
        <v>Еще фото</v>
      </c>
      <c r="F62" s="13"/>
      <c r="G62" s="11" t="s">
        <v>98</v>
      </c>
      <c r="H62" s="11" t="s">
        <v>27</v>
      </c>
      <c r="I62" s="14" t="s">
        <v>108</v>
      </c>
      <c r="J62" s="14" t="s">
        <v>29</v>
      </c>
      <c r="K62" s="15" t="s">
        <v>50</v>
      </c>
      <c r="L62" s="14" t="s">
        <v>163</v>
      </c>
      <c r="M62" s="14"/>
      <c r="N62" s="14" t="s">
        <v>40</v>
      </c>
      <c r="O62" s="14"/>
      <c r="P62" s="15" t="s">
        <v>164</v>
      </c>
      <c r="Q62" s="16">
        <v>17999</v>
      </c>
      <c r="R62" s="17">
        <v>50</v>
      </c>
      <c r="S62" s="18">
        <v>10349.988499999999</v>
      </c>
      <c r="T62" s="19" t="s">
        <v>34</v>
      </c>
      <c r="U62" s="20" t="s">
        <v>151</v>
      </c>
      <c r="V62" s="21">
        <v>36</v>
      </c>
      <c r="W62" s="21">
        <v>1</v>
      </c>
      <c r="X62" s="22"/>
    </row>
    <row r="63" spans="1:24" s="1" customFormat="1" ht="108" customHeight="1" x14ac:dyDescent="0.3">
      <c r="A63" s="11" t="s">
        <v>23</v>
      </c>
      <c r="B63" s="11" t="s">
        <v>165</v>
      </c>
      <c r="C63" s="12" t="s">
        <v>166</v>
      </c>
      <c r="D63" s="24"/>
      <c r="E63" s="31" t="str">
        <f>HYPERLINK("https://www.google.ru/search?q=NA4IJSBS1&amp;newwindow=1&amp;tbm=isch","Еще фото")</f>
        <v>Еще фото</v>
      </c>
      <c r="F63" s="13"/>
      <c r="G63" s="11" t="s">
        <v>98</v>
      </c>
      <c r="H63" s="11" t="s">
        <v>27</v>
      </c>
      <c r="I63" s="14" t="s">
        <v>108</v>
      </c>
      <c r="J63" s="14" t="s">
        <v>29</v>
      </c>
      <c r="K63" s="15" t="s">
        <v>30</v>
      </c>
      <c r="L63" s="14" t="s">
        <v>167</v>
      </c>
      <c r="M63" s="14"/>
      <c r="N63" s="14" t="s">
        <v>168</v>
      </c>
      <c r="O63" s="14"/>
      <c r="P63" s="15" t="s">
        <v>169</v>
      </c>
      <c r="Q63" s="16">
        <v>14999</v>
      </c>
      <c r="R63" s="17">
        <v>50</v>
      </c>
      <c r="S63" s="18">
        <v>8624.9884999999995</v>
      </c>
      <c r="T63" s="19" t="s">
        <v>34</v>
      </c>
      <c r="U63" s="20" t="s">
        <v>36</v>
      </c>
      <c r="V63" s="21">
        <v>40</v>
      </c>
      <c r="W63" s="21">
        <v>1</v>
      </c>
      <c r="X63" s="22"/>
    </row>
    <row r="64" spans="1:24" s="1" customFormat="1" ht="52.05" customHeight="1" x14ac:dyDescent="0.3">
      <c r="A64" s="11" t="s">
        <v>23</v>
      </c>
      <c r="B64" s="11" t="s">
        <v>170</v>
      </c>
      <c r="C64" s="12" t="s">
        <v>171</v>
      </c>
      <c r="D64" s="45"/>
      <c r="E64" s="31" t="str">
        <f>HYPERLINK("https://www.google.ru/search?q=NA891L941&amp;newwindow=1&amp;tbm=isch","Еще фото")</f>
        <v>Еще фото</v>
      </c>
      <c r="F64" s="13"/>
      <c r="G64" s="11" t="s">
        <v>172</v>
      </c>
      <c r="H64" s="11" t="s">
        <v>68</v>
      </c>
      <c r="I64" s="14" t="s">
        <v>173</v>
      </c>
      <c r="J64" s="14" t="s">
        <v>29</v>
      </c>
      <c r="K64" s="15" t="s">
        <v>30</v>
      </c>
      <c r="L64" s="47" t="s">
        <v>174</v>
      </c>
      <c r="M64" s="14"/>
      <c r="N64" s="14" t="s">
        <v>40</v>
      </c>
      <c r="O64" s="14"/>
      <c r="P64" s="15" t="s">
        <v>175</v>
      </c>
      <c r="Q64" s="16">
        <v>14499</v>
      </c>
      <c r="R64" s="17">
        <v>50</v>
      </c>
      <c r="S64" s="18">
        <v>8336.9249999999993</v>
      </c>
      <c r="T64" s="19" t="s">
        <v>73</v>
      </c>
      <c r="U64" s="20" t="s">
        <v>75</v>
      </c>
      <c r="V64" s="21">
        <v>48</v>
      </c>
      <c r="W64" s="21">
        <v>2</v>
      </c>
      <c r="X64" s="22"/>
    </row>
    <row r="65" spans="1:24" s="1" customFormat="1" ht="61.05" customHeight="1" x14ac:dyDescent="0.3">
      <c r="A65" s="23" t="s">
        <v>23</v>
      </c>
      <c r="B65" s="23" t="s">
        <v>170</v>
      </c>
      <c r="C65" s="12" t="s">
        <v>171</v>
      </c>
      <c r="D65" s="46"/>
      <c r="E65" s="31" t="str">
        <f>HYPERLINK("https://www.google.ru/search?q=NA891L941&amp;newwindow=1&amp;tbm=isch","Еще фото")</f>
        <v>Еще фото</v>
      </c>
      <c r="F65" s="13"/>
      <c r="G65" s="23" t="s">
        <v>172</v>
      </c>
      <c r="H65" s="23" t="s">
        <v>68</v>
      </c>
      <c r="I65" s="23" t="s">
        <v>173</v>
      </c>
      <c r="J65" s="14" t="s">
        <v>29</v>
      </c>
      <c r="K65" s="15" t="s">
        <v>30</v>
      </c>
      <c r="L65" s="48"/>
      <c r="M65" s="14"/>
      <c r="N65" s="14" t="s">
        <v>40</v>
      </c>
      <c r="O65" s="14"/>
      <c r="P65" s="15" t="s">
        <v>175</v>
      </c>
      <c r="Q65" s="16">
        <v>14499</v>
      </c>
      <c r="R65" s="17">
        <v>50</v>
      </c>
      <c r="S65" s="18">
        <v>8336.9249999999993</v>
      </c>
      <c r="T65" s="19" t="s">
        <v>73</v>
      </c>
      <c r="U65" s="20" t="s">
        <v>176</v>
      </c>
      <c r="V65" s="21">
        <v>56</v>
      </c>
      <c r="W65" s="21">
        <v>1</v>
      </c>
      <c r="X65" s="22"/>
    </row>
    <row r="66" spans="1:24" s="1" customFormat="1" ht="21" customHeight="1" x14ac:dyDescent="0.3">
      <c r="A66" s="11" t="s">
        <v>23</v>
      </c>
      <c r="B66" s="11" t="s">
        <v>177</v>
      </c>
      <c r="C66" s="26" t="s">
        <v>178</v>
      </c>
      <c r="D66" s="49"/>
      <c r="E66" s="31" t="str">
        <f>HYPERLINK("https://www.google.ru/search?q=NA8926G3A&amp;newwindow=1&amp;tbm=isch","Еще фото")</f>
        <v>Еще фото</v>
      </c>
      <c r="F66" s="13"/>
      <c r="G66" s="11" t="s">
        <v>172</v>
      </c>
      <c r="H66" s="11" t="s">
        <v>68</v>
      </c>
      <c r="I66" s="14" t="s">
        <v>173</v>
      </c>
      <c r="J66" s="14" t="s">
        <v>29</v>
      </c>
      <c r="K66" s="15" t="s">
        <v>30</v>
      </c>
      <c r="L66" s="47" t="s">
        <v>179</v>
      </c>
      <c r="M66" s="14"/>
      <c r="N66" s="14" t="s">
        <v>71</v>
      </c>
      <c r="O66" s="14"/>
      <c r="P66" s="15" t="s">
        <v>175</v>
      </c>
      <c r="Q66" s="16">
        <v>14499</v>
      </c>
      <c r="R66" s="17">
        <v>50</v>
      </c>
      <c r="S66" s="18">
        <v>8336.9249999999993</v>
      </c>
      <c r="T66" s="19" t="s">
        <v>73</v>
      </c>
      <c r="U66" s="20" t="s">
        <v>75</v>
      </c>
      <c r="V66" s="21">
        <v>48</v>
      </c>
      <c r="W66" s="21">
        <v>2</v>
      </c>
      <c r="X66" s="22"/>
    </row>
    <row r="67" spans="1:24" s="1" customFormat="1" ht="21" customHeight="1" x14ac:dyDescent="0.3">
      <c r="A67" s="23" t="s">
        <v>23</v>
      </c>
      <c r="B67" s="23" t="s">
        <v>177</v>
      </c>
      <c r="C67" s="27" t="s">
        <v>178</v>
      </c>
      <c r="D67" s="50"/>
      <c r="E67" s="31" t="str">
        <f>HYPERLINK("https://www.google.ru/search?q=NA8926G3A&amp;newwindow=1&amp;tbm=isch","Еще фото")</f>
        <v>Еще фото</v>
      </c>
      <c r="F67" s="13"/>
      <c r="G67" s="23" t="s">
        <v>172</v>
      </c>
      <c r="H67" s="23" t="s">
        <v>68</v>
      </c>
      <c r="I67" s="23" t="s">
        <v>173</v>
      </c>
      <c r="J67" s="14" t="s">
        <v>29</v>
      </c>
      <c r="K67" s="15" t="s">
        <v>30</v>
      </c>
      <c r="L67" s="52"/>
      <c r="M67" s="14"/>
      <c r="N67" s="14" t="s">
        <v>71</v>
      </c>
      <c r="O67" s="14"/>
      <c r="P67" s="15" t="s">
        <v>175</v>
      </c>
      <c r="Q67" s="16">
        <v>14499</v>
      </c>
      <c r="R67" s="17">
        <v>50</v>
      </c>
      <c r="S67" s="18">
        <v>8336.9249999999993</v>
      </c>
      <c r="T67" s="19" t="s">
        <v>73</v>
      </c>
      <c r="U67" s="20" t="s">
        <v>83</v>
      </c>
      <c r="V67" s="21">
        <v>50</v>
      </c>
      <c r="W67" s="21">
        <v>2</v>
      </c>
      <c r="X67" s="22"/>
    </row>
    <row r="68" spans="1:24" s="1" customFormat="1" ht="21" customHeight="1" x14ac:dyDescent="0.3">
      <c r="A68" s="23" t="s">
        <v>23</v>
      </c>
      <c r="B68" s="23" t="s">
        <v>177</v>
      </c>
      <c r="C68" s="27" t="s">
        <v>178</v>
      </c>
      <c r="D68" s="50"/>
      <c r="E68" s="31" t="str">
        <f>HYPERLINK("https://www.google.ru/search?q=NA8926G3A&amp;newwindow=1&amp;tbm=isch","Еще фото")</f>
        <v>Еще фото</v>
      </c>
      <c r="F68" s="13"/>
      <c r="G68" s="23" t="s">
        <v>172</v>
      </c>
      <c r="H68" s="23" t="s">
        <v>68</v>
      </c>
      <c r="I68" s="23" t="s">
        <v>173</v>
      </c>
      <c r="J68" s="14" t="s">
        <v>29</v>
      </c>
      <c r="K68" s="15" t="s">
        <v>30</v>
      </c>
      <c r="L68" s="52"/>
      <c r="M68" s="14"/>
      <c r="N68" s="14" t="s">
        <v>71</v>
      </c>
      <c r="O68" s="14"/>
      <c r="P68" s="15" t="s">
        <v>175</v>
      </c>
      <c r="Q68" s="16">
        <v>14499</v>
      </c>
      <c r="R68" s="17">
        <v>50</v>
      </c>
      <c r="S68" s="18">
        <v>8336.9249999999993</v>
      </c>
      <c r="T68" s="19" t="s">
        <v>73</v>
      </c>
      <c r="U68" s="20" t="s">
        <v>180</v>
      </c>
      <c r="V68" s="21">
        <v>52</v>
      </c>
      <c r="W68" s="21">
        <v>1</v>
      </c>
      <c r="X68" s="22"/>
    </row>
    <row r="69" spans="1:24" s="1" customFormat="1" ht="21" customHeight="1" x14ac:dyDescent="0.3">
      <c r="A69" s="23" t="s">
        <v>23</v>
      </c>
      <c r="B69" s="23" t="s">
        <v>177</v>
      </c>
      <c r="C69" s="27" t="s">
        <v>178</v>
      </c>
      <c r="D69" s="50"/>
      <c r="E69" s="31" t="str">
        <f>HYPERLINK("https://www.google.ru/search?q=NA8926G3A&amp;newwindow=1&amp;tbm=isch","Еще фото")</f>
        <v>Еще фото</v>
      </c>
      <c r="F69" s="13"/>
      <c r="G69" s="23" t="s">
        <v>172</v>
      </c>
      <c r="H69" s="23" t="s">
        <v>68</v>
      </c>
      <c r="I69" s="23" t="s">
        <v>173</v>
      </c>
      <c r="J69" s="14" t="s">
        <v>29</v>
      </c>
      <c r="K69" s="15" t="s">
        <v>30</v>
      </c>
      <c r="L69" s="52"/>
      <c r="M69" s="14"/>
      <c r="N69" s="14" t="s">
        <v>71</v>
      </c>
      <c r="O69" s="14"/>
      <c r="P69" s="15" t="s">
        <v>175</v>
      </c>
      <c r="Q69" s="16">
        <v>14499</v>
      </c>
      <c r="R69" s="17">
        <v>50</v>
      </c>
      <c r="S69" s="18">
        <v>8336.9249999999993</v>
      </c>
      <c r="T69" s="19" t="s">
        <v>73</v>
      </c>
      <c r="U69" s="20" t="s">
        <v>176</v>
      </c>
      <c r="V69" s="21">
        <v>56</v>
      </c>
      <c r="W69" s="21">
        <v>1</v>
      </c>
      <c r="X69" s="22"/>
    </row>
    <row r="70" spans="1:24" s="1" customFormat="1" ht="32" customHeight="1" x14ac:dyDescent="0.3">
      <c r="A70" s="23" t="s">
        <v>23</v>
      </c>
      <c r="B70" s="23" t="s">
        <v>177</v>
      </c>
      <c r="C70" s="27" t="s">
        <v>178</v>
      </c>
      <c r="D70" s="51"/>
      <c r="E70" s="31" t="str">
        <f>HYPERLINK("https://www.google.ru/search?q=NA8926G3A&amp;newwindow=1&amp;tbm=isch","Еще фото")</f>
        <v>Еще фото</v>
      </c>
      <c r="F70" s="13"/>
      <c r="G70" s="23" t="s">
        <v>172</v>
      </c>
      <c r="H70" s="23" t="s">
        <v>68</v>
      </c>
      <c r="I70" s="23" t="s">
        <v>173</v>
      </c>
      <c r="J70" s="14" t="s">
        <v>29</v>
      </c>
      <c r="K70" s="15" t="s">
        <v>30</v>
      </c>
      <c r="L70" s="48"/>
      <c r="M70" s="14"/>
      <c r="N70" s="14" t="s">
        <v>71</v>
      </c>
      <c r="O70" s="14"/>
      <c r="P70" s="15" t="s">
        <v>175</v>
      </c>
      <c r="Q70" s="16">
        <v>14499</v>
      </c>
      <c r="R70" s="17">
        <v>50</v>
      </c>
      <c r="S70" s="18">
        <v>8336.9249999999993</v>
      </c>
      <c r="T70" s="19" t="s">
        <v>73</v>
      </c>
      <c r="U70" s="20" t="s">
        <v>181</v>
      </c>
      <c r="V70" s="21">
        <v>54</v>
      </c>
      <c r="W70" s="21">
        <v>1</v>
      </c>
      <c r="X70" s="22"/>
    </row>
    <row r="71" spans="1:24" s="1" customFormat="1" ht="108" customHeight="1" x14ac:dyDescent="0.3">
      <c r="A71" s="11" t="s">
        <v>23</v>
      </c>
      <c r="B71" s="11" t="s">
        <v>182</v>
      </c>
      <c r="C71" s="12" t="s">
        <v>183</v>
      </c>
      <c r="D71" s="24"/>
      <c r="E71" s="31" t="str">
        <f>HYPERLINK("https://www.google.ru/search?q=NA4HDG041&amp;newwindow=1&amp;tbm=isch","Еще фото")</f>
        <v>Еще фото</v>
      </c>
      <c r="F71" s="13"/>
      <c r="G71" s="11" t="s">
        <v>184</v>
      </c>
      <c r="H71" s="11" t="s">
        <v>68</v>
      </c>
      <c r="I71" s="14" t="s">
        <v>185</v>
      </c>
      <c r="J71" s="14" t="s">
        <v>29</v>
      </c>
      <c r="K71" s="15" t="s">
        <v>50</v>
      </c>
      <c r="L71" s="14" t="s">
        <v>186</v>
      </c>
      <c r="M71" s="14"/>
      <c r="N71" s="14" t="s">
        <v>40</v>
      </c>
      <c r="O71" s="14"/>
      <c r="P71" s="15" t="s">
        <v>175</v>
      </c>
      <c r="Q71" s="16">
        <v>5299</v>
      </c>
      <c r="R71" s="17">
        <v>50.93</v>
      </c>
      <c r="S71" s="18">
        <v>2989.9884999999995</v>
      </c>
      <c r="T71" s="19" t="s">
        <v>73</v>
      </c>
      <c r="U71" s="20" t="s">
        <v>83</v>
      </c>
      <c r="V71" s="25" t="s">
        <v>84</v>
      </c>
      <c r="W71" s="21">
        <v>1</v>
      </c>
      <c r="X71" s="22"/>
    </row>
    <row r="72" spans="1:24" s="1" customFormat="1" ht="108" customHeight="1" x14ac:dyDescent="0.3">
      <c r="A72" s="11" t="s">
        <v>23</v>
      </c>
      <c r="B72" s="11" t="s">
        <v>187</v>
      </c>
      <c r="C72" s="12" t="s">
        <v>188</v>
      </c>
      <c r="D72" s="24"/>
      <c r="E72" s="31" t="str">
        <f>HYPERLINK("https://www.google.ru/search?q=NA4GDL041&amp;newwindow=1&amp;tbm=isch","Еще фото")</f>
        <v>Еще фото</v>
      </c>
      <c r="F72" s="13"/>
      <c r="G72" s="11" t="s">
        <v>189</v>
      </c>
      <c r="H72" s="11" t="s">
        <v>68</v>
      </c>
      <c r="I72" s="14" t="s">
        <v>185</v>
      </c>
      <c r="J72" s="14" t="s">
        <v>29</v>
      </c>
      <c r="K72" s="15" t="s">
        <v>30</v>
      </c>
      <c r="L72" s="14" t="s">
        <v>190</v>
      </c>
      <c r="M72" s="14"/>
      <c r="N72" s="14" t="s">
        <v>40</v>
      </c>
      <c r="O72" s="14"/>
      <c r="P72" s="15" t="s">
        <v>175</v>
      </c>
      <c r="Q72" s="16">
        <v>9099</v>
      </c>
      <c r="R72" s="17">
        <v>50</v>
      </c>
      <c r="S72" s="18">
        <v>5231.9249999999993</v>
      </c>
      <c r="T72" s="19" t="s">
        <v>73</v>
      </c>
      <c r="U72" s="20" t="s">
        <v>75</v>
      </c>
      <c r="V72" s="21">
        <v>48</v>
      </c>
      <c r="W72" s="21">
        <v>1</v>
      </c>
      <c r="X72" s="22"/>
    </row>
    <row r="73" spans="1:24" s="1" customFormat="1" ht="108" customHeight="1" x14ac:dyDescent="0.3">
      <c r="A73" s="11" t="s">
        <v>23</v>
      </c>
      <c r="B73" s="11" t="s">
        <v>191</v>
      </c>
      <c r="C73" s="12" t="s">
        <v>192</v>
      </c>
      <c r="D73" s="24"/>
      <c r="E73" s="31" t="str">
        <f>HYPERLINK("https://www.google.ru/search?q=NA4HDGP87&amp;newwindow=1&amp;tbm=isch","Еще фото")</f>
        <v>Еще фото</v>
      </c>
      <c r="F73" s="13"/>
      <c r="G73" s="11" t="s">
        <v>184</v>
      </c>
      <c r="H73" s="11" t="s">
        <v>68</v>
      </c>
      <c r="I73" s="14" t="s">
        <v>185</v>
      </c>
      <c r="J73" s="14" t="s">
        <v>29</v>
      </c>
      <c r="K73" s="15" t="s">
        <v>50</v>
      </c>
      <c r="L73" s="14" t="s">
        <v>186</v>
      </c>
      <c r="M73" s="14"/>
      <c r="N73" s="14" t="s">
        <v>193</v>
      </c>
      <c r="O73" s="14"/>
      <c r="P73" s="15" t="s">
        <v>175</v>
      </c>
      <c r="Q73" s="16">
        <v>5299</v>
      </c>
      <c r="R73" s="17">
        <v>50</v>
      </c>
      <c r="S73" s="18">
        <v>3046.9249999999997</v>
      </c>
      <c r="T73" s="19" t="s">
        <v>73</v>
      </c>
      <c r="U73" s="20" t="s">
        <v>75</v>
      </c>
      <c r="V73" s="25" t="s">
        <v>82</v>
      </c>
      <c r="W73" s="21">
        <v>1</v>
      </c>
      <c r="X73" s="22"/>
    </row>
  </sheetData>
  <autoFilter ref="A3:X73" xr:uid="{00000000-0009-0000-0000-000000000000}"/>
  <mergeCells count="34">
    <mergeCell ref="D4:D5"/>
    <mergeCell ref="L4:L5"/>
    <mergeCell ref="D6:D8"/>
    <mergeCell ref="L6:L8"/>
    <mergeCell ref="D11:D13"/>
    <mergeCell ref="L11:L13"/>
    <mergeCell ref="D14:D15"/>
    <mergeCell ref="L14:L15"/>
    <mergeCell ref="D16:D17"/>
    <mergeCell ref="L16:L17"/>
    <mergeCell ref="D18:D20"/>
    <mergeCell ref="L18:L20"/>
    <mergeCell ref="D26:D29"/>
    <mergeCell ref="L26:L29"/>
    <mergeCell ref="D30:D34"/>
    <mergeCell ref="L30:L34"/>
    <mergeCell ref="D36:D38"/>
    <mergeCell ref="L36:L38"/>
    <mergeCell ref="D39:D43"/>
    <mergeCell ref="L39:L43"/>
    <mergeCell ref="D44:D47"/>
    <mergeCell ref="L44:L47"/>
    <mergeCell ref="D48:D49"/>
    <mergeCell ref="L48:L49"/>
    <mergeCell ref="D64:D65"/>
    <mergeCell ref="L64:L65"/>
    <mergeCell ref="D66:D70"/>
    <mergeCell ref="L66:L70"/>
    <mergeCell ref="D52:D54"/>
    <mergeCell ref="L52:L54"/>
    <mergeCell ref="D55:D58"/>
    <mergeCell ref="L55:L58"/>
    <mergeCell ref="D59:D60"/>
    <mergeCell ref="L59:L60"/>
  </mergeCells>
  <dataValidations count="7">
    <dataValidation type="whole" operator="lessThanOrEqual" allowBlank="1" showErrorMessage="1" errorTitle="Неверно" error="Заказ не может быть больше Наличия" sqref="X66:X67 X64 X61 X55 X50 X48 X41:X42 X9 X4:X6" xr:uid="{00000000-0002-0000-0000-000000000000}">
      <formula1>2</formula1>
    </dataValidation>
    <dataValidation type="whole" operator="lessThanOrEqual" allowBlank="1" showErrorMessage="1" errorTitle="Неверно" error="Заказ не может быть больше Наличия" sqref="X7 X47 X45 X43 X36 X26 X24" xr:uid="{00000000-0002-0000-0000-000003000000}">
      <formula1>3</formula1>
    </dataValidation>
    <dataValidation type="whole" operator="lessThanOrEqual" allowBlank="1" showErrorMessage="1" errorTitle="Неверно" error="Заказ не может быть больше Наличия" sqref="X8 X68:X73 X65 X62:X63 X58:X60 X56 X51:X54 X49 X37:X38 X33:X35 X31 X25 X10:X23" xr:uid="{00000000-0002-0000-0000-000004000000}">
      <formula1>1</formula1>
    </dataValidation>
    <dataValidation type="whole" operator="lessThanOrEqual" allowBlank="1" showErrorMessage="1" errorTitle="Неверно" error="Заказ не может быть больше Наличия" sqref="X27 X46" xr:uid="{00000000-0002-0000-0000-000017000000}">
      <formula1>5</formula1>
    </dataValidation>
    <dataValidation type="whole" operator="lessThanOrEqual" allowBlank="1" showErrorMessage="1" errorTitle="Неверно" error="Заказ не может быть больше Наличия" sqref="X28 X57 X30" xr:uid="{00000000-0002-0000-0000-000018000000}">
      <formula1>6</formula1>
    </dataValidation>
    <dataValidation type="whole" operator="lessThanOrEqual" allowBlank="1" showErrorMessage="1" errorTitle="Неверно" error="Заказ не может быть больше Наличия" sqref="X29 X44 X39:X40" xr:uid="{00000000-0002-0000-0000-000019000000}">
      <formula1>4</formula1>
    </dataValidation>
    <dataValidation type="whole" operator="lessThanOrEqual" allowBlank="1" showErrorMessage="1" errorTitle="Неверно" error="Заказ не может быть больше Наличия" sqref="X32" xr:uid="{00000000-0002-0000-0000-00001C000000}">
      <formula1>10</formula1>
    </dataValidation>
  </dataValidations>
  <pageMargins left="0.75" right="1" top="0.75" bottom="1" header="0.5" footer="0.5"/>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1640625" defaultRowHeight="14.25" x14ac:dyDescent="0.45"/>
  <cols>
    <col min="1" max="1" width="2.75" style="32" customWidth="1"/>
    <col min="2" max="3" width="31.75" style="32" customWidth="1"/>
    <col min="4" max="4" width="2.75" style="32" customWidth="1"/>
    <col min="5" max="5" width="35.75" style="33" customWidth="1"/>
    <col min="6" max="7" width="22.75" style="35" customWidth="1"/>
    <col min="8" max="8" width="2.75" style="33" customWidth="1"/>
    <col min="9" max="9" width="38.75" style="33" customWidth="1"/>
    <col min="10" max="11" width="16.75" style="35" customWidth="1"/>
    <col min="12" max="16384" width="9.1640625" style="32"/>
  </cols>
  <sheetData>
    <row r="1" spans="2:11" x14ac:dyDescent="0.45">
      <c r="E1" s="38" t="s">
        <v>195</v>
      </c>
      <c r="F1" s="34"/>
      <c r="G1" s="39"/>
    </row>
    <row r="2" spans="2:11" x14ac:dyDescent="0.45">
      <c r="E2" s="36" t="s">
        <v>196</v>
      </c>
      <c r="F2" s="40">
        <f>SUMPRODUCT(TDSheet!$Q$4:$Q$1048572,TDSheet!$X$4:$X$1048572)</f>
        <v>0</v>
      </c>
      <c r="G2" s="40"/>
      <c r="H2" s="41"/>
      <c r="I2" s="41"/>
      <c r="J2" s="42"/>
      <c r="K2" s="42"/>
    </row>
    <row r="3" spans="2:11" x14ac:dyDescent="0.45">
      <c r="B3" s="55"/>
      <c r="C3" s="55"/>
      <c r="E3" s="36" t="s">
        <v>197</v>
      </c>
      <c r="F3" s="40" t="e">
        <f>SUMPRODUCT(TDSheet!#REF!,TDSheet!$X$4:$X$1048571)</f>
        <v>#REF!</v>
      </c>
      <c r="G3" s="40"/>
      <c r="H3" s="41"/>
      <c r="I3" s="41"/>
      <c r="J3" s="42"/>
      <c r="K3" s="42"/>
    </row>
    <row r="4" spans="2:11" x14ac:dyDescent="0.45">
      <c r="B4" s="53" t="s">
        <v>194</v>
      </c>
      <c r="C4" s="54"/>
      <c r="E4" s="37" t="s">
        <v>198</v>
      </c>
      <c r="F4" s="43" t="s">
        <v>203</v>
      </c>
      <c r="G4" s="43" t="s">
        <v>204</v>
      </c>
      <c r="H4" s="41"/>
      <c r="I4" s="43" t="s">
        <v>205</v>
      </c>
      <c r="J4" s="43" t="s">
        <v>208</v>
      </c>
      <c r="K4" s="43" t="s">
        <v>204</v>
      </c>
    </row>
    <row r="5" spans="2:11" x14ac:dyDescent="0.45">
      <c r="B5" s="54"/>
      <c r="C5" s="54"/>
      <c r="E5" s="36" t="s">
        <v>27</v>
      </c>
      <c r="F5" s="40" t="e">
        <f>SUMPRODUCT(- -(TDSheet!$H$4:$H$1048569="Обувь"),TDSheet!#REF!,TDSheet!$X$4:$X$1048569)</f>
        <v>#REF!</v>
      </c>
      <c r="G5" s="40">
        <f>SUMIF(TDSheet!$H$4:$H$1048569,"Обувь",TDSheet!$X$4:$X$1048569)</f>
        <v>0</v>
      </c>
      <c r="H5" s="41"/>
      <c r="I5" s="44" t="s">
        <v>30</v>
      </c>
      <c r="J5" s="40" t="e">
        <f>SUMPRODUCT(- -(TDSheet!$K$4:$K$1048569="Мужчины"),TDSheet!#REF!,TDSheet!$X$4:$X$1048569)</f>
        <v>#REF!</v>
      </c>
      <c r="K5" s="40">
        <f>SUMIF(TDSheet!$K$4:$K$1048569,"Мужчины",TDSheet!$X$4:$X$1048569)</f>
        <v>0</v>
      </c>
    </row>
    <row r="6" spans="2:11" x14ac:dyDescent="0.45">
      <c r="B6" s="54"/>
      <c r="C6" s="54"/>
      <c r="E6" s="36" t="s">
        <v>68</v>
      </c>
      <c r="F6" s="40" t="e">
        <f>SUMPRODUCT(- -(TDSheet!$H$4:$H$1048569="Одежда"),TDSheet!#REF!,TDSheet!$X$4:$X$1048569)</f>
        <v>#REF!</v>
      </c>
      <c r="G6" s="40">
        <f>SUMIF(TDSheet!$H$4:$H$1048569,"Одежда",TDSheet!$X$4:$X$1048569)</f>
        <v>0</v>
      </c>
      <c r="H6" s="41"/>
      <c r="I6" s="44" t="s">
        <v>50</v>
      </c>
      <c r="J6" s="40" t="e">
        <f>SUMPRODUCT(- -(TDSheet!$K$4:$K$1048569="Женщины"),TDSheet!#REF!,TDSheet!$X$4:$X$1048569)</f>
        <v>#REF!</v>
      </c>
      <c r="K6" s="40">
        <f>SUMIF(TDSheet!$K$4:$K$1048569,"Женщины",TDSheet!$X$4:$X$1048569)</f>
        <v>0</v>
      </c>
    </row>
    <row r="7" spans="2:11" x14ac:dyDescent="0.45">
      <c r="B7" s="54"/>
      <c r="C7" s="54"/>
      <c r="E7" s="36" t="s">
        <v>199</v>
      </c>
      <c r="F7" s="40" t="e">
        <f>SUMPRODUCT(- -(TDSheet!$H$4:$H$1048569="Аксессуары"),TDSheet!#REF!,TDSheet!$X$4:$X$1048569)</f>
        <v>#REF!</v>
      </c>
      <c r="G7" s="40">
        <f>SUMIF(TDSheet!$H$4:$H$1048569,"Аксессуары",TDSheet!$X$4:$X$1048569)</f>
        <v>0</v>
      </c>
      <c r="H7" s="41"/>
      <c r="I7" s="44" t="s">
        <v>206</v>
      </c>
      <c r="J7" s="40" t="e">
        <f>SUMPRODUCT(- -(TDSheet!$K$4:$K$1048569="Дети"),TDSheet!#REF!,TDSheet!$X$4:$X$1048569)</f>
        <v>#REF!</v>
      </c>
      <c r="K7" s="40">
        <f>SUMIF(TDSheet!$K$4:$K$1048569,"Дети",TDSheet!$X$4:$X$1048569)</f>
        <v>0</v>
      </c>
    </row>
    <row r="8" spans="2:11" x14ac:dyDescent="0.45">
      <c r="B8" s="54"/>
      <c r="C8" s="54"/>
      <c r="E8" s="36" t="s">
        <v>200</v>
      </c>
      <c r="F8" s="40" t="e">
        <f>SUMPRODUCT(- -(TDSheet!$H$4:$H$1048569="Спорт. Инвентарь"),TDSheet!#REF!,TDSheet!$X$4:$X$1048569)</f>
        <v>#REF!</v>
      </c>
      <c r="G8" s="40">
        <f>SUMIF(TDSheet!$H$4:$H$1048569,"Спорт. Инвентарь",TDSheet!$X$4:$X$1048569)</f>
        <v>0</v>
      </c>
      <c r="H8" s="41"/>
      <c r="I8" s="44" t="s">
        <v>207</v>
      </c>
      <c r="J8" s="40" t="e">
        <f>SUMPRODUCT(- -(TDSheet!$K$4:$K$1048569="Унисекс"),TDSheet!#REF!,TDSheet!$X$4:$X$1048569)</f>
        <v>#REF!</v>
      </c>
      <c r="K8" s="40">
        <f>SUMIF(TDSheet!$K$4:$K$1048569,"Унисекс",TDSheet!$X$4:$X$1048569)</f>
        <v>0</v>
      </c>
    </row>
    <row r="9" spans="2:11" x14ac:dyDescent="0.45">
      <c r="B9" s="54"/>
      <c r="C9" s="54"/>
      <c r="E9" s="36" t="s">
        <v>201</v>
      </c>
      <c r="F9" s="40" t="e">
        <f>SUMPRODUCT(- -(TDSheet!$H$4:$H$1048569="Сумки и рюкзаки"),TDSheet!#REF!,TDSheet!$X$4:$X$1048569)</f>
        <v>#REF!</v>
      </c>
      <c r="G9" s="40">
        <f>SUMIF(TDSheet!$H$4:$H$1048569,"Сумки и рюкзаки",TDSheet!$X$4:$X$1048569)</f>
        <v>0</v>
      </c>
      <c r="H9" s="41"/>
      <c r="I9" s="41"/>
      <c r="J9" s="42"/>
      <c r="K9" s="42"/>
    </row>
    <row r="10" spans="2:11" x14ac:dyDescent="0.45">
      <c r="B10" s="54"/>
      <c r="C10" s="54"/>
      <c r="E10" s="36" t="s">
        <v>202</v>
      </c>
      <c r="F10" s="40" t="e">
        <f>SUM(F5:F9)</f>
        <v>#REF!</v>
      </c>
      <c r="G10" s="40">
        <f>SUM(G5:G9)</f>
        <v>0</v>
      </c>
      <c r="H10" s="41"/>
      <c r="I10" s="41"/>
      <c r="J10" s="42"/>
      <c r="K10" s="42"/>
    </row>
    <row r="11" spans="2:11" x14ac:dyDescent="0.45">
      <c r="B11" s="54"/>
      <c r="C11" s="54"/>
    </row>
    <row r="12" spans="2:11" x14ac:dyDescent="0.45">
      <c r="B12" s="54"/>
      <c r="C12" s="54"/>
    </row>
    <row r="13" spans="2:11" x14ac:dyDescent="0.45">
      <c r="B13" s="54"/>
      <c r="C13" s="54"/>
    </row>
    <row r="14" spans="2:11" x14ac:dyDescent="0.45">
      <c r="B14" s="54"/>
      <c r="C14" s="54"/>
    </row>
    <row r="15" spans="2:11" x14ac:dyDescent="0.45">
      <c r="B15" s="54"/>
      <c r="C15" s="54"/>
    </row>
    <row r="16" spans="2:11" x14ac:dyDescent="0.45">
      <c r="B16" s="55"/>
      <c r="C16" s="55"/>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Дятькина Анна</dc:creator>
  <cp:lastModifiedBy>maxm3</cp:lastModifiedBy>
  <dcterms:created xsi:type="dcterms:W3CDTF">2026-05-22T09:00:38Z</dcterms:created>
  <dcterms:modified xsi:type="dcterms:W3CDTF">2026-05-23T06:25:16Z</dcterms:modified>
</cp:coreProperties>
</file>